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งาน\งานปี 2567\เบิกจ่าย\"/>
    </mc:Choice>
  </mc:AlternateContent>
  <bookViews>
    <workbookView xWindow="0" yWindow="0" windowWidth="21600" windowHeight="9045" activeTab="1"/>
  </bookViews>
  <sheets>
    <sheet name="รายงานงบประมาณ 67" sheetId="1" r:id="rId1"/>
    <sheet name="รายละเอียดจัดสรร" sheetId="3" r:id="rId2"/>
    <sheet name="เบิกจ่ายงบบุคลากร" sheetId="4" r:id="rId3"/>
    <sheet name="เบิกจ่ายรวม" sheetId="5" r:id="rId4"/>
    <sheet name="งบลงทุน กันปี 66" sheetId="2" r:id="rId5"/>
  </sheets>
  <externalReferences>
    <externalReference r:id="rId6"/>
  </externalReferences>
  <definedNames>
    <definedName name="_xlnm.Print_Area" localSheetId="4">'งบลงทุน กันปี 66'!$A$1:$L$23</definedName>
    <definedName name="_xlnm.Print_Area" localSheetId="0">'รายงานงบประมาณ 67'!$B$1:$G$56</definedName>
    <definedName name="_xlnm.Print_Area" localSheetId="1">รายละเอียดจัดสรร!$A$1:$H$43</definedName>
    <definedName name="_xlnm.Print_Titles" localSheetId="4">'งบลงทุน กันปี 66'!$1:$4</definedName>
    <definedName name="_xlnm.Print_Titles" localSheetId="1">รายละเอียดจัดสรร!$1:$4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3" l="1"/>
  <c r="F43" i="3"/>
  <c r="E43" i="3"/>
  <c r="F13" i="3"/>
  <c r="F19" i="3" s="1"/>
  <c r="F9" i="3"/>
  <c r="F7" i="3"/>
  <c r="E19" i="3"/>
  <c r="F14" i="3"/>
  <c r="F15" i="3"/>
  <c r="E42" i="3"/>
  <c r="E37" i="3"/>
  <c r="E31" i="3"/>
  <c r="E27" i="3"/>
  <c r="F41" i="3" l="1"/>
  <c r="F40" i="3"/>
  <c r="F42" i="3" s="1"/>
  <c r="F35" i="3"/>
  <c r="F34" i="3"/>
  <c r="F37" i="3" s="1"/>
  <c r="F30" i="3"/>
  <c r="F31" i="3" s="1"/>
  <c r="F26" i="3"/>
  <c r="F25" i="3"/>
  <c r="F24" i="3"/>
  <c r="F23" i="3"/>
  <c r="F22" i="3"/>
  <c r="F27" i="3" s="1"/>
  <c r="D7" i="1" l="1"/>
  <c r="F16" i="3"/>
  <c r="F17" i="3"/>
  <c r="B5" i="4" l="1"/>
  <c r="B9" i="4"/>
  <c r="F3" i="5"/>
  <c r="D19" i="3"/>
  <c r="E13" i="3"/>
  <c r="E9" i="3"/>
  <c r="E7" i="3"/>
  <c r="I17" i="5"/>
  <c r="J17" i="5"/>
  <c r="K17" i="5"/>
  <c r="L17" i="5"/>
  <c r="L18" i="5" s="1"/>
  <c r="M17" i="5"/>
  <c r="M3" i="5"/>
  <c r="J3" i="5"/>
  <c r="I3" i="5"/>
  <c r="E3" i="5"/>
  <c r="D3" i="5"/>
  <c r="C3" i="5"/>
  <c r="B3" i="5"/>
  <c r="F17" i="5"/>
  <c r="E17" i="5"/>
  <c r="D17" i="5"/>
  <c r="C17" i="5"/>
  <c r="H17" i="5"/>
  <c r="B17" i="5"/>
  <c r="B8" i="4"/>
  <c r="B7" i="4"/>
  <c r="C11" i="4"/>
  <c r="M18" i="5" l="1"/>
  <c r="I18" i="5"/>
  <c r="K18" i="5"/>
  <c r="J18" i="5"/>
  <c r="C18" i="5"/>
  <c r="B18" i="5"/>
  <c r="E18" i="5"/>
  <c r="D18" i="5"/>
  <c r="G17" i="5"/>
  <c r="H18" i="5" s="1"/>
  <c r="B11" i="4"/>
  <c r="D11" i="4" l="1"/>
  <c r="E11" i="4"/>
  <c r="D37" i="3" l="1"/>
  <c r="F7" i="1"/>
  <c r="G7" i="1"/>
  <c r="D31" i="3" l="1"/>
  <c r="D6" i="1" s="1"/>
  <c r="D42" i="3"/>
  <c r="D8" i="1" s="1"/>
  <c r="D27" i="3"/>
  <c r="D5" i="1" s="1"/>
  <c r="D4" i="1"/>
  <c r="D9" i="1" s="1"/>
  <c r="F5" i="1" l="1"/>
  <c r="G5" i="1"/>
  <c r="F10" i="3"/>
  <c r="E4" i="1"/>
  <c r="F4" i="1" s="1"/>
  <c r="F12" i="3"/>
  <c r="J21" i="2" l="1"/>
  <c r="C52" i="1" l="1"/>
  <c r="A1" i="3" l="1"/>
  <c r="G53" i="1" l="1"/>
  <c r="G54" i="1"/>
  <c r="G55" i="1"/>
  <c r="I21" i="2"/>
  <c r="K21" i="2"/>
  <c r="K22" i="2" s="1"/>
  <c r="J22" i="2"/>
  <c r="D52" i="1" s="1"/>
  <c r="D56" i="1" s="1"/>
  <c r="I22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5" i="2"/>
  <c r="F6" i="1"/>
  <c r="F8" i="1"/>
  <c r="F55" i="1"/>
  <c r="F54" i="1"/>
  <c r="F53" i="1"/>
  <c r="G51" i="1"/>
  <c r="F51" i="1"/>
  <c r="G50" i="1"/>
  <c r="F50" i="1"/>
  <c r="B45" i="1"/>
  <c r="E41" i="1"/>
  <c r="D41" i="1"/>
  <c r="G39" i="1"/>
  <c r="G41" i="1" s="1"/>
  <c r="F39" i="1"/>
  <c r="F41" i="1" s="1"/>
  <c r="B37" i="1"/>
  <c r="E33" i="1"/>
  <c r="D33" i="1"/>
  <c r="B29" i="1"/>
  <c r="E26" i="1"/>
  <c r="D26" i="1"/>
  <c r="F48" i="1" s="1"/>
  <c r="G25" i="1"/>
  <c r="F25" i="1"/>
  <c r="G24" i="1"/>
  <c r="G23" i="1"/>
  <c r="F23" i="1"/>
  <c r="G22" i="1"/>
  <c r="F22" i="1"/>
  <c r="E17" i="1"/>
  <c r="D17" i="1"/>
  <c r="G16" i="1"/>
  <c r="G15" i="1"/>
  <c r="F15" i="1"/>
  <c r="B13" i="1"/>
  <c r="J9" i="1"/>
  <c r="M8" i="1"/>
  <c r="K8" i="1"/>
  <c r="G8" i="1"/>
  <c r="G6" i="1"/>
  <c r="M4" i="1"/>
  <c r="K4" i="1"/>
  <c r="E9" i="1"/>
  <c r="E47" i="1" s="1"/>
  <c r="G4" i="1"/>
  <c r="E52" i="1" l="1"/>
  <c r="F52" i="1" s="1"/>
  <c r="L21" i="2"/>
  <c r="L22" i="2" s="1"/>
  <c r="J23" i="2"/>
  <c r="L23" i="2" s="1"/>
  <c r="F49" i="1"/>
  <c r="G48" i="1"/>
  <c r="G33" i="1"/>
  <c r="G49" i="1"/>
  <c r="G17" i="1"/>
  <c r="G26" i="1"/>
  <c r="M6" i="1"/>
  <c r="F31" i="1"/>
  <c r="K6" i="1"/>
  <c r="K9" i="1" s="1"/>
  <c r="C47" i="1"/>
  <c r="G31" i="1"/>
  <c r="F24" i="1"/>
  <c r="F26" i="1" s="1"/>
  <c r="F16" i="1"/>
  <c r="F17" i="1" s="1"/>
  <c r="G52" i="1" l="1"/>
  <c r="L9" i="1"/>
  <c r="G47" i="1"/>
  <c r="E56" i="1"/>
  <c r="G9" i="1"/>
  <c r="C56" i="1"/>
  <c r="F9" i="1"/>
  <c r="F47" i="1" s="1"/>
  <c r="F56" i="1" s="1"/>
  <c r="E58" i="1" s="1"/>
  <c r="C58" i="1" l="1"/>
  <c r="G56" i="1"/>
  <c r="D58" i="1"/>
</calcChain>
</file>

<file path=xl/sharedStrings.xml><?xml version="1.0" encoding="utf-8"?>
<sst xmlns="http://schemas.openxmlformats.org/spreadsheetml/2006/main" count="353" uniqueCount="178">
  <si>
    <t>งบดำเนินงาน</t>
  </si>
  <si>
    <t>รหัสงบประมาณ</t>
  </si>
  <si>
    <t>ยอดงบประมาณ</t>
  </si>
  <si>
    <t xml:space="preserve">ยอดเบิก </t>
  </si>
  <si>
    <t>คงเหลือ</t>
  </si>
  <si>
    <t>% การเบิกGF</t>
  </si>
  <si>
    <t>กลุ่มงาน</t>
  </si>
  <si>
    <t>หมายเหตุ</t>
  </si>
  <si>
    <t>NCD</t>
  </si>
  <si>
    <t>บร.</t>
  </si>
  <si>
    <t>กลุ่มงานต่างๆ</t>
  </si>
  <si>
    <t>รวม</t>
  </si>
  <si>
    <t>รายงานสรุปการใช้จ่ายงบประมาณกับGF (สำนักปลัดกระทรวงสาธารณสุข)</t>
  </si>
  <si>
    <t>งบดำเนินงาน(งบเงินกู้)</t>
  </si>
  <si>
    <t>ยอดเบิก NGF</t>
  </si>
  <si>
    <t>งบดำเนินงาน(เบิกแทนกัน)</t>
  </si>
  <si>
    <t>สส</t>
  </si>
  <si>
    <t>งบเงินอุดหนุน/งบรายจ่ายอื่น</t>
  </si>
  <si>
    <t>ครต</t>
  </si>
  <si>
    <t>งบบุคลากร</t>
  </si>
  <si>
    <t>รายงานสถานะการใช้จ่ายงบประมาณ</t>
  </si>
  <si>
    <t>คงเหลือ NGF</t>
  </si>
  <si>
    <t>% การเบิก</t>
  </si>
  <si>
    <t>งบเบิกแทนกัน</t>
  </si>
  <si>
    <t>งบลงทุน (ครุภัณฑ์)</t>
  </si>
  <si>
    <t>งบลงทุน (ก่อสร้าง)</t>
  </si>
  <si>
    <t>งบเงินอุดหนุน</t>
  </si>
  <si>
    <t>งบเงินรายจ่ายอื่น</t>
  </si>
  <si>
    <t>รวมเงินงบประมาณในระบบ GFMIS</t>
  </si>
  <si>
    <t>.</t>
  </si>
  <si>
    <t>ปีงบ ประมาณ</t>
  </si>
  <si>
    <t>รหัสหน่วยรับ  งบประมาณ</t>
  </si>
  <si>
    <t>ชื่อรหัสงบประมาณ</t>
  </si>
  <si>
    <t>แหล่งของเงิน</t>
  </si>
  <si>
    <t>รายการผูกพัน</t>
  </si>
  <si>
    <t>รหัสพื้นที่</t>
  </si>
  <si>
    <t>ชื่อรหัสพื้นที่</t>
  </si>
  <si>
    <t>งบประมาณ</t>
  </si>
  <si>
    <t>งบประมาณคงเหลือ</t>
  </si>
  <si>
    <t>2567</t>
  </si>
  <si>
    <t>2100200083</t>
  </si>
  <si>
    <t>21002320016003210078</t>
  </si>
  <si>
    <t>6611320</t>
  </si>
  <si>
    <t>1208</t>
  </si>
  <si>
    <t>P1400</t>
  </si>
  <si>
    <t>พระนครศรีอยุธยา</t>
  </si>
  <si>
    <t>21002320016003210247</t>
  </si>
  <si>
    <t>ปรับปรุงโรงพยาบาลส่งเสริมสุขภาพตำบลข้าวเม่า ต.ข้าวเม่า อ.อุทัย จ.พระนครศรีอยุธยา</t>
  </si>
  <si>
    <t>21002320016003210248</t>
  </si>
  <si>
    <t>ปรับปรุงซ่อมแซม โรงพยาบาลส่งเสริมสุขภาพตำบลช้างน้อย ต.ช้างน้อย อ.บางไทร จ.พระนครศรีอยุธยา</t>
  </si>
  <si>
    <t>21002320016003210252</t>
  </si>
  <si>
    <t>ซ่อมแซมอาคารโรงพยาบาลส่งเสริมสุขภาพตำบลบ้านคลัง ต.บ้านคลัง อ.บางบาล จ.พระนครศรีอยุธยา</t>
  </si>
  <si>
    <t>21002320016003210253</t>
  </si>
  <si>
    <t>ปรับปรุงโรงพยาบาลส่งเสริมสุขภาพตำบลบ้านช้าง ต.บ้านช้าง อ.อุทัย จ.พระนครศรีอยุธยา</t>
  </si>
  <si>
    <t>21002320016003210256</t>
  </si>
  <si>
    <t>ซ่อมแซมพื้นอาคารสำนักงานและระบบประปา โรงพยาบาลส่งเสริมสุขภาพตำบลบ้านหนองจิก ต.กะทุ่ม อ.มหาราช</t>
  </si>
  <si>
    <t>21002320016003210258</t>
  </si>
  <si>
    <t>ซ่อมแซมพื้นอาคารสำนักงานและอุปกรณ์ โรงพยาบาลส่งเสริมสุขภาพตำบลมหาราช ต.มหาราช อ.มหาราช จ. พระนครศรีอ</t>
  </si>
  <si>
    <t>21002320016003210259</t>
  </si>
  <si>
    <t>ปรับปรุงพื้น โรงพยาบาลส่งเสริมสุขภาพตำบลมารวิชัย ต.มารวิชัย อ.เสนา จ. พระนครศรีอยุธยา</t>
  </si>
  <si>
    <t>21002320016003210260</t>
  </si>
  <si>
    <t>ซ่อมแซมอาคารและบริเวณโรงพยาบาลส่งเสริมสุขภาพตำบลลาดน้ำเค็ม ต.ลาดน้ำเค็ม อ.ผักไห่ จ.พระนครศรีอยุธยา</t>
  </si>
  <si>
    <t>21002320016003210262</t>
  </si>
  <si>
    <t>ซ่อมแซม/ปรับปรุง โรงพยาบาลส่งเสริมสุขภาพตำบลสำเภาล่ม ต.สำเภาล่ม อ.พระนครศรีอยุธยา จ.พระนครศรีอยุธยา</t>
  </si>
  <si>
    <t>21002320016003210263</t>
  </si>
  <si>
    <t>ซ่อมแซมปรับปรุงพื้น และอาคารสำนักงาน และห้องน้ำ ทาสีรั้ว โรงพยาบาลส่งเสริมสุขภาพตำบลเสาธง ต.เสาธง</t>
  </si>
  <si>
    <t>21002320020003120321</t>
  </si>
  <si>
    <t>เครื่องติดตามการทำงานของหัวใจและสัญญาณชีพ 6 พารามิเตอร์ ระบบรวมศูนย์ไ</t>
  </si>
  <si>
    <t>6611310</t>
  </si>
  <si>
    <t>120609</t>
  </si>
  <si>
    <t>21002320020003210035</t>
  </si>
  <si>
    <t>อาคารจ่ายกลาง เป็นอาคาร คสล.1 ชั้น พื้นที่ใช้สอยประมาณ 336 ตารางเมตร โรงพย</t>
  </si>
  <si>
    <t>21002320020003210188</t>
  </si>
  <si>
    <t>ซ่อมแซมสนามหญ้า สำนักงานสาฑธารณสุขอำเภอนครหลวง สำนักงานสาธารณสุขอำเภอนครหลวง ตำบลนครหลวง</t>
  </si>
  <si>
    <t>21002320020003210189</t>
  </si>
  <si>
    <t>ปรับปรุง สำนักงานสาธารณสุขอำเภอ สำนักงานสาธารณสุขอำเภอบางไทร ตำบลบางไทร อำเภอบางไทร</t>
  </si>
  <si>
    <t>21002350001003210037</t>
  </si>
  <si>
    <t xml:space="preserve"> * ผลรวมตามรหัสหน่วยรับงบประมาณ 5 ตัวแรก 21002</t>
  </si>
  <si>
    <t xml:space="preserve"> ** ผลรวมตามปี 2567</t>
  </si>
  <si>
    <t xml:space="preserve"> *** รวมทั้งหมด </t>
  </si>
  <si>
    <t xml:space="preserve">อาคารสถานีอนามัย เป็นอาคาร คสล.2 ชั้น พื้นที่ใช้สอยประมาณ 369 ตารางเมตร </t>
  </si>
  <si>
    <t xml:space="preserve">อาคารพัสดุ เป็นอาคาร คสล.2 ชั้น พื้นที่ใช้สอยประมาณ 576 ตารางเมตร </t>
  </si>
  <si>
    <t>เบิกจ่าย</t>
  </si>
  <si>
    <t>งบลงทุน (ก่อสร้าง) เงินกันปี 66</t>
  </si>
  <si>
    <t>ยอด GF (PO)</t>
  </si>
  <si>
    <t>ยอดGF (เบิกจ่าย)</t>
  </si>
  <si>
    <t>PO (ใบสำคัญซื้อขาย)</t>
  </si>
  <si>
    <t>1. งบดำเนินงาน</t>
  </si>
  <si>
    <t>รหัส</t>
  </si>
  <si>
    <t>วันที่โอนเงิน</t>
  </si>
  <si>
    <t>งบประมาณโอนมาณ</t>
  </si>
  <si>
    <t xml:space="preserve">คงเหลือ </t>
  </si>
  <si>
    <t>เลขหนังสือ</t>
  </si>
  <si>
    <t>กลุ่มงานผู้รับผิดชอบ</t>
  </si>
  <si>
    <t>21002140003702000000</t>
  </si>
  <si>
    <t>20/10/2566</t>
  </si>
  <si>
    <t>24/10/2566</t>
  </si>
  <si>
    <t>21002668111000000</t>
  </si>
  <si>
    <t>กลุ่มงานการเงินและบัญชี</t>
  </si>
  <si>
    <t>21002320016702000000</t>
  </si>
  <si>
    <t>21002300004702000000</t>
  </si>
  <si>
    <t>21002350002702000000</t>
  </si>
  <si>
    <r>
      <t xml:space="preserve">กิจกรรม : ค่าใช้จ่ายบุคลากรในการพัฒนาระบบบริหารจัดการทรัพยากรด้านสุขภาพ </t>
    </r>
    <r>
      <rPr>
        <sz val="16"/>
        <color rgb="FFFF0000"/>
        <rFont val="TH SarabunPSK"/>
        <family val="2"/>
      </rPr>
      <t xml:space="preserve"> (ประกันสังคม สสจ.)</t>
    </r>
  </si>
  <si>
    <r>
      <t xml:space="preserve">กิจกรรม : ค่าใช้จ่ายบุคลากรในการพัฒนาระบบบริหารจัดการทรัพยากรด้านสุขภาพ </t>
    </r>
    <r>
      <rPr>
        <sz val="16"/>
        <color rgb="FFFF0000"/>
        <rFont val="TH SarabunPSK"/>
        <family val="2"/>
      </rPr>
      <t>(ประกันสังคม สสอ.)</t>
    </r>
  </si>
  <si>
    <r>
      <t xml:space="preserve">กิจกรรม : ค่าใช้จ่ายบุคลากรในการพัฒนาระบบบริหารจัดการทรัพยากรด้านสุขภาพ </t>
    </r>
    <r>
      <rPr>
        <sz val="16"/>
        <color rgb="FFFF0000"/>
        <rFont val="TH SarabunPSK"/>
        <family val="2"/>
      </rPr>
      <t>(ประกันสังคม รพช.)</t>
    </r>
  </si>
  <si>
    <t>27/10/2566</t>
  </si>
  <si>
    <t xml:space="preserve">กิจกรรม : การพัฒนาและสร้างเสริมศักยภาพคนไทยกลุ่มสตรีและเด็กปฐมวัย            </t>
  </si>
  <si>
    <t xml:space="preserve">กิจกรรม : สร้างเสริมสุขภาพกลุ่มเด็กวัยเรียน (6-14 ปี)        </t>
  </si>
  <si>
    <t>กิจกรรม : ส่งเสริมพัฒนาระบบบริการสร้างเสริมสุขภาพในกลุ่มวัยรุ่น (15-18 ปี)</t>
  </si>
  <si>
    <t xml:space="preserve">กิจกรรม : การพัฒนาและสร้างเสริมศักยภาพคนไทยกลุ่มวัยทำงาน        </t>
  </si>
  <si>
    <t xml:space="preserve">กิจกรรม : การพัฒนาและสร้างเสริมศักยภาพคนไทยกลุ่มวัยสูงอายุ      </t>
  </si>
  <si>
    <t>แผนงาน : แผนงานยุทธศาสตร์พัฒนาศักยภาพคนตลอดช่วงชีวิต</t>
  </si>
  <si>
    <t xml:space="preserve">โครงการ : โครงการประชาชนทุกกลุ่มวัยได้รับบริการด้านสุขภาพที่เหมาะสม </t>
  </si>
  <si>
    <t xml:space="preserve">แผนงานยุทธศาสตร์ เสริมสร้างให้คนมีสุขภาวะที่ดี </t>
  </si>
  <si>
    <t>โครงการพัฒนาระบบการแพทย์ปฐมภูมิและเครือข่ายระบบสุขภาพระดับอำเภอ</t>
  </si>
  <si>
    <t>แผนงานพื้นฐานด้านการพัฒนาและเสริมสร้างศักยภาพทรัพย์กรมนุย์</t>
  </si>
  <si>
    <t>ผลผลิต ประชาชนได้รับการดูแลสุขภาพและมีพฤติกรรมสุขภาพที่ถูกต้อง</t>
  </si>
  <si>
    <t>แผนงานบุคลากรภาครัฐ</t>
  </si>
  <si>
    <t>ผลผลิตรายการค่าใช้จ่ายบุคลากรภาครัฐ พัฒนาด้านสาธารณสุขและสร้างเสริมสุขภาพเชิงรุก</t>
  </si>
  <si>
    <t>รายการค่าใช้จ่ายบุคลากรภาครัฐ พัฒนาด้านสาธารณสุขและสร้างเสริมสุขภาพเชิงรุก</t>
  </si>
  <si>
    <t xml:space="preserve">โครงการประชาชนทุกกลุ่มวัยได้รับบริการด้านสุขภาพที่เหมาะสม </t>
  </si>
  <si>
    <t>ประชาชนได้รับการดูแลสุขภาพและมีพฤติกรรมสุขภาพที่ถูกต้อง</t>
  </si>
  <si>
    <t>21002350001702000000</t>
  </si>
  <si>
    <r>
      <t xml:space="preserve">กิจกรรม : ค่าใช้จ่ายบุคลากรในการพัฒนาระบบบริหารจัดการทรัพยากรด้านสุขภาพ 
</t>
    </r>
    <r>
      <rPr>
        <sz val="16"/>
        <color rgb="FFFF0000"/>
        <rFont val="TH SarabunPSK"/>
        <family val="2"/>
      </rPr>
      <t>(กองทุนทดแทน สสจ.)</t>
    </r>
  </si>
  <si>
    <r>
      <t xml:space="preserve">กิจกรรม : ค่าใช้จ่ายบุคลากรในการพัฒนาระบบบริหารจัดการทรัพยากรด้านสุขภาพ 
</t>
    </r>
    <r>
      <rPr>
        <sz val="16"/>
        <color rgb="FFFF0000"/>
        <rFont val="TH SarabunPSK"/>
        <family val="2"/>
      </rPr>
      <t>(กองทุนทดแทน สสอ.)</t>
    </r>
  </si>
  <si>
    <r>
      <t xml:space="preserve">กิจกรรม : ค่าใช้จ่ายบุคลากรในการพัฒนาระบบบริหารจัดการทรัพยากรด้านสุขภาพ 
</t>
    </r>
    <r>
      <rPr>
        <sz val="16"/>
        <color rgb="FFFF0000"/>
        <rFont val="TH SarabunPSK"/>
        <family val="2"/>
      </rPr>
      <t>(กองทุนทดแทน รพช.)</t>
    </r>
  </si>
  <si>
    <r>
      <t xml:space="preserve">กิจกรรม : ค่าใช้จ่ายบุคลากรในการพัฒนาระบบบริหารจัดการทรัพยากรด้านสุขภาพ 
</t>
    </r>
    <r>
      <rPr>
        <sz val="16"/>
        <color rgb="FFFF0000"/>
        <rFont val="TH SarabunPSK"/>
        <family val="2"/>
      </rPr>
      <t>คตส. (สสจ./สสอ.)</t>
    </r>
  </si>
  <si>
    <r>
      <t xml:space="preserve">กิจกรรม : ค่าใช้จ่ายบุคลากรในการพัฒนาระบบบริหารจัดการทรัพยากรด้านสุขภาพ  
</t>
    </r>
    <r>
      <rPr>
        <sz val="16"/>
        <color rgb="FFFF0000"/>
        <rFont val="TH SarabunPSK"/>
        <family val="2"/>
      </rPr>
      <t>คตส.  (รพช.)</t>
    </r>
  </si>
  <si>
    <t>รายการ</t>
  </si>
  <si>
    <t xml:space="preserve">งบประมาณ </t>
  </si>
  <si>
    <t>ร้อยละ</t>
  </si>
  <si>
    <t xml:space="preserve">
ค่าเช่าบ้าน (2 คน)</t>
  </si>
  <si>
    <t>ค่าไม่ทำเวช (5 คน)</t>
  </si>
  <si>
    <t>ค่าประกันสังคม สสจ.รพช.</t>
  </si>
  <si>
    <t>ค่าตอบแทนสำหรับตำแหน่งที่มีเหตุพิเศษ (ค.ต.ส.) งวดที่ 1-2</t>
  </si>
  <si>
    <t xml:space="preserve"> (พ.ต.ส.)  งวดที่ 1-2</t>
  </si>
  <si>
    <t xml:space="preserve"> (ฉ.11) งวดที่ 1-3</t>
  </si>
  <si>
    <t>แผนงานบุคลากรภาครัฐ ไตรมาส 1</t>
  </si>
  <si>
    <t>ฝ่าย/คชจ.</t>
  </si>
  <si>
    <t>ประกันสังคม สสจ-สสอ</t>
  </si>
  <si>
    <t>ประกันสังคม รพช.</t>
  </si>
  <si>
    <t xml:space="preserve">ค่ากองทุนเงินทดแทน สสจ.-สสอ </t>
  </si>
  <si>
    <t>ค่ากองทุนเงินทดแทน รพช.</t>
  </si>
  <si>
    <t>ต่าตอบแทน พตส.-รพช.</t>
  </si>
  <si>
    <t>ต่าตอบแทน พตส.-สสอ.</t>
  </si>
  <si>
    <t>ต่าตอบแทน พตส.-สสจ.</t>
  </si>
  <si>
    <t>ต่าตอบแทน คตส.-รพช.</t>
  </si>
  <si>
    <t>ต่าตอบแทน ฉ11</t>
  </si>
  <si>
    <t>ค่าไม่ทำเวช</t>
  </si>
  <si>
    <t>ค่าเช่าบ้าน</t>
  </si>
  <si>
    <t>จัดสรร</t>
  </si>
  <si>
    <t>ตั้ง PO</t>
  </si>
  <si>
    <t>รวมเบิก</t>
  </si>
  <si>
    <t>ต่าตอบแทน คตส.-สสจ.</t>
  </si>
  <si>
    <t>วันที่ 30 ตุลาคม 2566</t>
  </si>
  <si>
    <t xml:space="preserve"> ณ วันที่  30 ตุลาคม 2567</t>
  </si>
  <si>
    <t>รายงานสรุปการใช้จ่ายงบประมาณกับGF (สำนักปลัดกระทรวงสาธารณสุข) ปีงบประมาณ 2567</t>
  </si>
  <si>
    <r>
      <t xml:space="preserve">กิจกรรมค่าใช้จ่ายบุคลากรในการพัฒนาระบบบริหารจัดการทรัพยกรด้านสุขภาพ 
</t>
    </r>
    <r>
      <rPr>
        <sz val="16"/>
        <color rgb="FFFF0000"/>
        <rFont val="TH SarabunPSK"/>
        <family val="2"/>
      </rPr>
      <t>รายการเงินเพิ่มสำหรัตำแหน่งที่มีเหตุพิเศษของผู้ปฎิบัติงานด้านการสาธารณสุข (พ.ต.ส.)
งวดที่ 1 ญาสุมินทร์</t>
    </r>
  </si>
  <si>
    <r>
      <t xml:space="preserve">กิจกรรมค่าใช้จ่ายบุคลากรในการพัฒนาระบบบริหารจัดการทรัพยากรด้านสุขภาพ
</t>
    </r>
    <r>
      <rPr>
        <sz val="16"/>
        <color rgb="FFFF0000"/>
        <rFont val="TH SarabunPSK"/>
        <family val="2"/>
      </rPr>
      <t xml:space="preserve">( ค่าไม่ทำเวช )งวดที่ 1  ญาสุมินทร์ 
</t>
    </r>
    <r>
      <rPr>
        <sz val="16"/>
        <rFont val="TH SarabunPSK"/>
        <family val="2"/>
      </rPr>
      <t/>
    </r>
  </si>
  <si>
    <r>
      <t xml:space="preserve">กิจกรรม : ค่าใช้จ่ายบุคลากรในการพัฒนาระบบบริหารจัดการทรัพยากรด้านสุขภาพ
</t>
    </r>
    <r>
      <rPr>
        <sz val="16"/>
        <color rgb="FFFF0000"/>
        <rFont val="TH SarabunPSK"/>
        <family val="2"/>
      </rPr>
      <t xml:space="preserve"> (ค่าเช่าบ้าน  )</t>
    </r>
  </si>
  <si>
    <t>แผนงานพื้นฐานด้านการพัฒนาและเสริมสร้างศักยภาพทรัพย์กรมนุษณ์</t>
  </si>
  <si>
    <t>ผลผลิตนโยบายยุทธศาสตร์ ระบบบริหารจัดการด้านสุขภาพที่มีคุณภาพและประสิทธิภาพ</t>
  </si>
  <si>
    <r>
      <t xml:space="preserve">กิจกรรมพัฒนาระบบบริหารจัดการทรัพยากรด้านสุขภาพ
</t>
    </r>
    <r>
      <rPr>
        <sz val="16"/>
        <color rgb="FFFF0000"/>
        <rFont val="TH SarabunPSK"/>
        <family val="2"/>
      </rPr>
      <t xml:space="preserve"> - ค่าสาธารณูปโภค สสจ. (งวดที่1) ทิพวรรณ</t>
    </r>
  </si>
  <si>
    <r>
      <t xml:space="preserve">กิจกรรมพัฒนาระบบบริหารจัดการทรัพยากรด้านสุขภาพ
</t>
    </r>
    <r>
      <rPr>
        <sz val="16"/>
        <color rgb="FFFF0000"/>
        <rFont val="TH SarabunPSK"/>
        <family val="2"/>
      </rPr>
      <t xml:space="preserve"> - ค่าเช่าทรัพย์สิน  ทิพวรรณ</t>
    </r>
  </si>
  <si>
    <t>นโยบายยุทธศาสตร์ ระบบบริหารจัดการด้านสุขภาพที่มีคุณภาพและประสิทธิภาพ</t>
  </si>
  <si>
    <t>2. สธ.0207.02/29420-25ต.ค.66</t>
  </si>
  <si>
    <t>สธ.0206.03/9370-25ต.ค.66
1.สธ.0206.03/ว370-25ต.ค.66</t>
  </si>
  <si>
    <t>3. สธ.0207.02.2-5425-16ต.ค.66</t>
  </si>
  <si>
    <t>4. สธ 0210.03/2816-20ต.ค.66</t>
  </si>
  <si>
    <t>5. สธ0206.03/ว370-25ต.ค.66</t>
  </si>
  <si>
    <t>สส/คร/สลว</t>
  </si>
  <si>
    <r>
      <t xml:space="preserve">กิจกรรม : สนับสนุนการสร้างเสริมสุขภาพ เฝ้าระวัง ป้องกัน ควบคุมโรค และภัยสุขภาพ  
</t>
    </r>
    <r>
      <rPr>
        <sz val="16"/>
        <color rgb="FFFF0000"/>
        <rFont val="TH SarabunPSK"/>
        <family val="2"/>
      </rPr>
      <t xml:space="preserve">(โรคเบาหวานและความดันโลหิตสูง)   </t>
    </r>
    <r>
      <rPr>
        <sz val="16"/>
        <color theme="1"/>
        <rFont val="TH SarabunPSK"/>
        <family val="2"/>
      </rPr>
      <t xml:space="preserve">   </t>
    </r>
  </si>
  <si>
    <r>
      <t xml:space="preserve">กิจกรรม : สนับสนุนและดำเนินการคุ้มครองผู้บริโภคด้านสุขภาพ 
</t>
    </r>
    <r>
      <rPr>
        <sz val="16"/>
        <color rgb="FFFF0000"/>
        <rFont val="TH SarabunPSK"/>
        <family val="2"/>
      </rPr>
      <t>(โรคเบาหวานและความดันโลหิตสูง)</t>
    </r>
  </si>
  <si>
    <r>
      <t xml:space="preserve">กิจกรรม : พัฒนาระบบบริการปฐมภูมิให้มีคุณภาพมาตรฐานและพัฒนาคุณภาพชีวิตระดับอำเภอ  (DHB)
</t>
    </r>
    <r>
      <rPr>
        <sz val="16"/>
        <color rgb="FFFF0000"/>
        <rFont val="TH SarabunPSK"/>
        <family val="2"/>
      </rPr>
      <t>(สสจ./สสอ./รพสต. เป็นค่าใช้จ่ายค่าตอบแทน ค่าใช้สอยและวัสดุ) 
 - สสอ.7500*12=120,000
 - สสจ. 119,100</t>
    </r>
  </si>
  <si>
    <t>2100214000370100000</t>
  </si>
  <si>
    <t xml:space="preserve"> ณ วันที่  31 ตุลาคม 2566</t>
  </si>
  <si>
    <r>
      <t>งบลงทุน+ค่าครุภัณฑ์</t>
    </r>
    <r>
      <rPr>
        <b/>
        <sz val="16"/>
        <color rgb="FFFF0000"/>
        <rFont val="TH SarabunPSK"/>
        <family val="2"/>
      </rPr>
      <t xml:space="preserve">  (เงินกันปี 66 ) </t>
    </r>
    <r>
      <rPr>
        <b/>
        <sz val="16"/>
        <rFont val="TH SarabunPSK"/>
        <family val="2"/>
      </rPr>
      <t xml:space="preserve"> ปีงบประมาณ 2567</t>
    </r>
  </si>
  <si>
    <t>รวมทั้งหมด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</si>
</sst>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8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1"/>
      <color theme="1"/>
      <name val="Tahoma"/>
      <family val="2"/>
      <scheme val="minor"/>
    </font>
    <font>
      <sz val="16"/>
      <name val="TH SarabunPSK"/>
      <family val="2"/>
    </font>
    <font>
      <b/>
      <u val="double"/>
      <sz val="16"/>
      <name val="TH SarabunPSK"/>
      <family val="2"/>
    </font>
    <font>
      <sz val="10"/>
      <color rgb="FF252525"/>
      <name val="SarabunRegular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16"/>
      <color theme="0" tint="-0.1499984740745262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theme="0" tint="-4.9989318521683403E-2"/>
      <name val="TH SarabunPSK"/>
      <family val="2"/>
    </font>
    <font>
      <b/>
      <sz val="16"/>
      <color theme="2"/>
      <name val="TH SarabunPSK"/>
      <family val="2"/>
    </font>
    <font>
      <sz val="16"/>
      <color rgb="FF000000"/>
      <name val="TH SarabunPSK"/>
      <family val="2"/>
    </font>
    <font>
      <sz val="11"/>
      <name val="Tahoma"/>
      <family val="2"/>
      <charset val="222"/>
      <scheme val="minor"/>
    </font>
    <font>
      <b/>
      <sz val="16"/>
      <color indexed="8"/>
      <name val="TH SarabunPSK"/>
      <family val="2"/>
    </font>
    <font>
      <sz val="16"/>
      <color rgb="FF252525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rgb="FF252525"/>
      <name val="TH SarabunPSK"/>
      <family val="2"/>
    </font>
    <font>
      <b/>
      <sz val="18"/>
      <name val="TH SarabunPSK"/>
      <family val="2"/>
    </font>
    <font>
      <b/>
      <sz val="18"/>
      <color indexed="8"/>
      <name val="TH SarabunPSK"/>
      <family val="2"/>
    </font>
    <font>
      <sz val="16"/>
      <color indexed="8"/>
      <name val="TH SarabunPSK"/>
      <family val="2"/>
    </font>
    <font>
      <b/>
      <sz val="14"/>
      <name val="TH SarabunPSK"/>
      <family val="2"/>
    </font>
    <font>
      <sz val="14"/>
      <name val="Cordia New"/>
      <family val="2"/>
    </font>
    <font>
      <b/>
      <sz val="16"/>
      <color theme="1"/>
      <name val="Tahoma"/>
      <family val="2"/>
      <charset val="222"/>
      <scheme val="minor"/>
    </font>
    <font>
      <sz val="10"/>
      <name val="SarabunRegular"/>
    </font>
  </fonts>
  <fills count="12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B8DAFF"/>
      </patternFill>
    </fill>
    <fill>
      <patternFill patternType="solid">
        <fgColor rgb="FFFFFFFF"/>
      </patternFill>
    </fill>
    <fill>
      <patternFill patternType="solid">
        <fgColor rgb="FFFAFAD2"/>
      </patternFill>
    </fill>
    <fill>
      <patternFill patternType="solid">
        <fgColor rgb="FFFFFF00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43" fontId="25" fillId="0" borderId="0" applyFont="0" applyFill="0" applyBorder="0" applyAlignment="0" applyProtection="0"/>
  </cellStyleXfs>
  <cellXfs count="24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43" fontId="2" fillId="0" borderId="0" xfId="1" applyFont="1" applyFill="1"/>
    <xf numFmtId="0" fontId="4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3" fontId="4" fillId="0" borderId="0" xfId="1" applyFont="1" applyFill="1"/>
    <xf numFmtId="4" fontId="2" fillId="0" borderId="2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/>
    </xf>
    <xf numFmtId="49" fontId="4" fillId="0" borderId="2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right"/>
    </xf>
    <xf numFmtId="4" fontId="3" fillId="0" borderId="0" xfId="2" applyNumberFormat="1"/>
    <xf numFmtId="43" fontId="2" fillId="0" borderId="0" xfId="1" applyFont="1"/>
    <xf numFmtId="4" fontId="3" fillId="0" borderId="0" xfId="3" applyNumberFormat="1"/>
    <xf numFmtId="43" fontId="2" fillId="0" borderId="0" xfId="0" applyNumberFormat="1" applyFont="1"/>
    <xf numFmtId="0" fontId="4" fillId="0" borderId="4" xfId="0" applyFont="1" applyBorder="1" applyAlignment="1">
      <alignment horizontal="left" vertical="center"/>
    </xf>
    <xf numFmtId="4" fontId="4" fillId="0" borderId="6" xfId="0" applyNumberFormat="1" applyFont="1" applyBorder="1" applyAlignment="1">
      <alignment horizontal="right" vertical="center"/>
    </xf>
    <xf numFmtId="4" fontId="4" fillId="2" borderId="2" xfId="0" applyNumberFormat="1" applyFont="1" applyFill="1" applyBorder="1" applyAlignment="1">
      <alignment horizontal="right" wrapText="1"/>
    </xf>
    <xf numFmtId="4" fontId="6" fillId="0" borderId="0" xfId="0" applyNumberFormat="1" applyFont="1"/>
    <xf numFmtId="4" fontId="4" fillId="0" borderId="6" xfId="0" applyNumberFormat="1" applyFont="1" applyBorder="1"/>
    <xf numFmtId="4" fontId="4" fillId="0" borderId="2" xfId="0" applyNumberFormat="1" applyFont="1" applyFill="1" applyBorder="1" applyAlignment="1">
      <alignment horizontal="right"/>
    </xf>
    <xf numFmtId="0" fontId="4" fillId="0" borderId="4" xfId="0" applyFont="1" applyBorder="1" applyAlignment="1">
      <alignment horizontal="left" wrapText="1"/>
    </xf>
    <xf numFmtId="4" fontId="4" fillId="0" borderId="2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/>
    </xf>
    <xf numFmtId="43" fontId="4" fillId="0" borderId="0" xfId="0" applyNumberFormat="1" applyFont="1"/>
    <xf numFmtId="0" fontId="7" fillId="0" borderId="0" xfId="0" applyFont="1"/>
    <xf numFmtId="0" fontId="8" fillId="0" borderId="0" xfId="0" applyFont="1" applyBorder="1" applyAlignment="1">
      <alignment horizontal="right"/>
    </xf>
    <xf numFmtId="43" fontId="8" fillId="0" borderId="0" xfId="1" applyFont="1" applyFill="1" applyBorder="1" applyAlignment="1">
      <alignment horizontal="center"/>
    </xf>
    <xf numFmtId="43" fontId="9" fillId="0" borderId="0" xfId="1" applyFont="1" applyFill="1" applyBorder="1" applyAlignment="1">
      <alignment horizontal="center"/>
    </xf>
    <xf numFmtId="4" fontId="9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center" vertical="center"/>
    </xf>
    <xf numFmtId="43" fontId="0" fillId="0" borderId="0" xfId="1" applyFont="1" applyAlignment="1">
      <alignment vertical="top"/>
    </xf>
    <xf numFmtId="43" fontId="7" fillId="0" borderId="0" xfId="1" applyFont="1" applyFill="1"/>
    <xf numFmtId="0" fontId="5" fillId="0" borderId="0" xfId="0" applyFont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right"/>
    </xf>
    <xf numFmtId="4" fontId="10" fillId="0" borderId="2" xfId="0" applyNumberFormat="1" applyFont="1" applyBorder="1" applyAlignment="1">
      <alignment horizontal="center"/>
    </xf>
    <xf numFmtId="0" fontId="4" fillId="0" borderId="9" xfId="0" applyFont="1" applyBorder="1" applyAlignment="1">
      <alignment horizontal="left" wrapText="1"/>
    </xf>
    <xf numFmtId="49" fontId="4" fillId="0" borderId="2" xfId="0" quotePrefix="1" applyNumberFormat="1" applyFont="1" applyBorder="1" applyAlignment="1">
      <alignment horizontal="left" vertical="center"/>
    </xf>
    <xf numFmtId="4" fontId="4" fillId="0" borderId="6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4" fillId="0" borderId="6" xfId="0" quotePrefix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right" vertical="center"/>
    </xf>
    <xf numFmtId="0" fontId="4" fillId="0" borderId="2" xfId="0" quotePrefix="1" applyFont="1" applyBorder="1" applyAlignment="1">
      <alignment horizontal="left" vertical="center"/>
    </xf>
    <xf numFmtId="0" fontId="4" fillId="0" borderId="2" xfId="0" applyFont="1" applyBorder="1" applyAlignment="1">
      <alignment wrapText="1"/>
    </xf>
    <xf numFmtId="4" fontId="2" fillId="0" borderId="0" xfId="0" applyNumberFormat="1" applyFont="1"/>
    <xf numFmtId="0" fontId="4" fillId="0" borderId="4" xfId="0" applyFont="1" applyBorder="1" applyAlignment="1">
      <alignment wrapText="1"/>
    </xf>
    <xf numFmtId="49" fontId="2" fillId="0" borderId="2" xfId="0" applyNumberFormat="1" applyFont="1" applyBorder="1" applyAlignment="1">
      <alignment horizontal="center"/>
    </xf>
    <xf numFmtId="43" fontId="2" fillId="0" borderId="8" xfId="1" applyFont="1" applyFill="1" applyBorder="1" applyAlignment="1">
      <alignment horizontal="right"/>
    </xf>
    <xf numFmtId="43" fontId="2" fillId="0" borderId="0" xfId="1" applyFont="1" applyFill="1" applyBorder="1" applyAlignment="1">
      <alignment horizontal="center" vertical="center"/>
    </xf>
    <xf numFmtId="43" fontId="2" fillId="0" borderId="0" xfId="1" applyFont="1" applyFill="1" applyBorder="1" applyAlignment="1">
      <alignment horizontal="right"/>
    </xf>
    <xf numFmtId="49" fontId="2" fillId="0" borderId="0" xfId="0" applyNumberFormat="1" applyFont="1" applyAlignment="1">
      <alignment horizontal="center"/>
    </xf>
    <xf numFmtId="4" fontId="2" fillId="0" borderId="2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right"/>
    </xf>
    <xf numFmtId="4" fontId="11" fillId="0" borderId="2" xfId="0" applyNumberFormat="1" applyFont="1" applyBorder="1" applyAlignment="1">
      <alignment horizontal="right"/>
    </xf>
    <xf numFmtId="4" fontId="11" fillId="0" borderId="0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right"/>
    </xf>
    <xf numFmtId="43" fontId="2" fillId="0" borderId="7" xfId="1" applyFont="1" applyFill="1" applyBorder="1" applyAlignment="1">
      <alignment horizontal="right"/>
    </xf>
    <xf numFmtId="4" fontId="11" fillId="0" borderId="8" xfId="0" applyNumberFormat="1" applyFont="1" applyBorder="1" applyAlignment="1">
      <alignment horizontal="right"/>
    </xf>
    <xf numFmtId="0" fontId="4" fillId="0" borderId="0" xfId="0" applyFont="1" applyBorder="1"/>
    <xf numFmtId="4" fontId="4" fillId="0" borderId="0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 horizontal="center"/>
    </xf>
    <xf numFmtId="43" fontId="2" fillId="0" borderId="0" xfId="1" applyFont="1" applyFill="1" applyBorder="1"/>
    <xf numFmtId="0" fontId="2" fillId="0" borderId="0" xfId="0" applyFont="1" applyBorder="1"/>
    <xf numFmtId="4" fontId="10" fillId="0" borderId="0" xfId="0" applyNumberFormat="1" applyFont="1" applyBorder="1"/>
    <xf numFmtId="4" fontId="4" fillId="0" borderId="4" xfId="0" applyNumberFormat="1" applyFont="1" applyBorder="1" applyAlignment="1">
      <alignment horizontal="center"/>
    </xf>
    <xf numFmtId="4" fontId="4" fillId="0" borderId="2" xfId="0" applyNumberFormat="1" applyFont="1" applyBorder="1"/>
    <xf numFmtId="4" fontId="4" fillId="0" borderId="2" xfId="0" applyNumberFormat="1" applyFont="1" applyBorder="1" applyAlignment="1">
      <alignment horizontal="center"/>
    </xf>
    <xf numFmtId="4" fontId="2" fillId="0" borderId="0" xfId="0" applyNumberFormat="1" applyFont="1" applyBorder="1"/>
    <xf numFmtId="4" fontId="12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 vertical="center"/>
    </xf>
    <xf numFmtId="4" fontId="13" fillId="0" borderId="0" xfId="0" applyNumberFormat="1" applyFont="1" applyBorder="1"/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14" fillId="3" borderId="10" xfId="0" applyNumberFormat="1" applyFont="1" applyFill="1" applyBorder="1" applyAlignment="1" applyProtection="1">
      <alignment horizontal="center" vertical="center" wrapText="1"/>
    </xf>
    <xf numFmtId="0" fontId="14" fillId="4" borderId="10" xfId="0" applyNumberFormat="1" applyFont="1" applyFill="1" applyBorder="1" applyAlignment="1" applyProtection="1">
      <alignment horizontal="left" vertical="center" wrapText="1"/>
    </xf>
    <xf numFmtId="0" fontId="14" fillId="3" borderId="10" xfId="0" applyNumberFormat="1" applyFont="1" applyFill="1" applyBorder="1" applyAlignment="1" applyProtection="1">
      <alignment horizontal="center" vertical="center"/>
    </xf>
    <xf numFmtId="0" fontId="0" fillId="0" borderId="0" xfId="0" applyAlignment="1"/>
    <xf numFmtId="0" fontId="0" fillId="0" borderId="0" xfId="0" applyAlignment="1">
      <alignment wrapText="1"/>
    </xf>
    <xf numFmtId="0" fontId="14" fillId="4" borderId="10" xfId="0" applyNumberFormat="1" applyFont="1" applyFill="1" applyBorder="1" applyAlignment="1" applyProtection="1">
      <alignment horizontal="center" vertical="center"/>
    </xf>
    <xf numFmtId="0" fontId="14" fillId="4" borderId="10" xfId="0" applyNumberFormat="1" applyFont="1" applyFill="1" applyBorder="1" applyAlignment="1" applyProtection="1">
      <alignment horizontal="left" vertical="center"/>
    </xf>
    <xf numFmtId="4" fontId="14" fillId="4" borderId="10" xfId="0" applyNumberFormat="1" applyFont="1" applyFill="1" applyBorder="1" applyAlignment="1" applyProtection="1">
      <alignment horizontal="right" vertical="center"/>
    </xf>
    <xf numFmtId="4" fontId="14" fillId="5" borderId="10" xfId="0" applyNumberFormat="1" applyFont="1" applyFill="1" applyBorder="1" applyAlignment="1" applyProtection="1">
      <alignment horizontal="right" vertical="center"/>
    </xf>
    <xf numFmtId="4" fontId="14" fillId="6" borderId="10" xfId="0" applyNumberFormat="1" applyFont="1" applyFill="1" applyBorder="1" applyAlignment="1" applyProtection="1">
      <alignment horizontal="right" vertical="center"/>
    </xf>
    <xf numFmtId="4" fontId="7" fillId="4" borderId="10" xfId="0" applyNumberFormat="1" applyFont="1" applyFill="1" applyBorder="1" applyAlignment="1" applyProtection="1">
      <alignment horizontal="right" vertical="center"/>
    </xf>
    <xf numFmtId="43" fontId="14" fillId="4" borderId="10" xfId="0" applyNumberFormat="1" applyFont="1" applyFill="1" applyBorder="1" applyAlignment="1" applyProtection="1">
      <alignment horizontal="right" vertical="center"/>
    </xf>
    <xf numFmtId="43" fontId="4" fillId="3" borderId="10" xfId="1" applyFont="1" applyFill="1" applyBorder="1" applyAlignment="1" applyProtection="1">
      <alignment horizontal="center" vertical="center"/>
    </xf>
    <xf numFmtId="43" fontId="4" fillId="4" borderId="10" xfId="1" applyFont="1" applyFill="1" applyBorder="1" applyAlignment="1" applyProtection="1">
      <alignment horizontal="right" vertical="center"/>
    </xf>
    <xf numFmtId="4" fontId="4" fillId="5" borderId="10" xfId="0" applyNumberFormat="1" applyFont="1" applyFill="1" applyBorder="1" applyAlignment="1" applyProtection="1">
      <alignment horizontal="right" vertical="center"/>
    </xf>
    <xf numFmtId="43" fontId="15" fillId="0" borderId="0" xfId="1" applyFont="1" applyAlignment="1"/>
    <xf numFmtId="43" fontId="7" fillId="4" borderId="10" xfId="1" applyFont="1" applyFill="1" applyBorder="1" applyAlignment="1" applyProtection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4" fontId="16" fillId="0" borderId="2" xfId="0" applyNumberFormat="1" applyFont="1" applyFill="1" applyBorder="1" applyAlignment="1">
      <alignment horizontal="center" vertical="center" wrapText="1"/>
    </xf>
    <xf numFmtId="4" fontId="16" fillId="0" borderId="6" xfId="0" applyNumberFormat="1" applyFont="1" applyFill="1" applyBorder="1" applyAlignment="1">
      <alignment horizontal="center" vertical="center"/>
    </xf>
    <xf numFmtId="4" fontId="4" fillId="0" borderId="2" xfId="0" applyNumberFormat="1" applyFont="1" applyBorder="1" applyAlignment="1">
      <alignment vertical="center"/>
    </xf>
    <xf numFmtId="4" fontId="16" fillId="0" borderId="14" xfId="0" applyNumberFormat="1" applyFont="1" applyFill="1" applyBorder="1" applyAlignment="1">
      <alignment horizontal="center" vertical="center"/>
    </xf>
    <xf numFmtId="0" fontId="11" fillId="0" borderId="0" xfId="0" applyFont="1"/>
    <xf numFmtId="0" fontId="11" fillId="0" borderId="2" xfId="0" quotePrefix="1" applyFont="1" applyBorder="1"/>
    <xf numFmtId="0" fontId="11" fillId="0" borderId="0" xfId="0" applyFont="1" applyFill="1"/>
    <xf numFmtId="0" fontId="11" fillId="0" borderId="2" xfId="0" applyFont="1" applyBorder="1" applyAlignment="1">
      <alignment wrapText="1"/>
    </xf>
    <xf numFmtId="0" fontId="11" fillId="0" borderId="2" xfId="0" applyFont="1" applyBorder="1"/>
    <xf numFmtId="4" fontId="11" fillId="0" borderId="2" xfId="0" applyNumberFormat="1" applyFont="1" applyBorder="1"/>
    <xf numFmtId="43" fontId="11" fillId="0" borderId="2" xfId="1" applyFont="1" applyBorder="1"/>
    <xf numFmtId="43" fontId="11" fillId="0" borderId="2" xfId="0" applyNumberFormat="1" applyFont="1" applyBorder="1"/>
    <xf numFmtId="14" fontId="11" fillId="0" borderId="2" xfId="0" applyNumberFormat="1" applyFont="1" applyBorder="1" applyAlignment="1">
      <alignment horizontal="left"/>
    </xf>
    <xf numFmtId="0" fontId="11" fillId="0" borderId="2" xfId="0" applyFont="1" applyFill="1" applyBorder="1"/>
    <xf numFmtId="4" fontId="11" fillId="0" borderId="2" xfId="0" applyNumberFormat="1" applyFont="1" applyFill="1" applyBorder="1"/>
    <xf numFmtId="0" fontId="17" fillId="0" borderId="0" xfId="0" quotePrefix="1" applyFont="1"/>
    <xf numFmtId="14" fontId="17" fillId="0" borderId="2" xfId="0" applyNumberFormat="1" applyFont="1" applyBorder="1" applyAlignment="1">
      <alignment horizontal="left"/>
    </xf>
    <xf numFmtId="0" fontId="18" fillId="0" borderId="2" xfId="0" applyFont="1" applyFill="1" applyBorder="1"/>
    <xf numFmtId="0" fontId="19" fillId="0" borderId="2" xfId="0" applyFont="1" applyFill="1" applyBorder="1"/>
    <xf numFmtId="4" fontId="19" fillId="0" borderId="2" xfId="0" applyNumberFormat="1" applyFont="1" applyFill="1" applyBorder="1"/>
    <xf numFmtId="0" fontId="19" fillId="0" borderId="0" xfId="0" applyFont="1" applyFill="1"/>
    <xf numFmtId="43" fontId="2" fillId="0" borderId="2" xfId="1" applyFont="1" applyFill="1" applyBorder="1" applyAlignment="1">
      <alignment horizontal="center" vertical="center" shrinkToFit="1"/>
    </xf>
    <xf numFmtId="43" fontId="16" fillId="0" borderId="2" xfId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21" fillId="0" borderId="2" xfId="0" applyFont="1" applyFill="1" applyBorder="1" applyAlignment="1">
      <alignment horizontal="center" vertical="center"/>
    </xf>
    <xf numFmtId="4" fontId="21" fillId="0" borderId="2" xfId="0" applyNumberFormat="1" applyFont="1" applyFill="1" applyBorder="1" applyAlignment="1">
      <alignment horizontal="center" vertical="center"/>
    </xf>
    <xf numFmtId="4" fontId="21" fillId="0" borderId="2" xfId="0" applyNumberFormat="1" applyFont="1" applyFill="1" applyBorder="1" applyAlignment="1">
      <alignment horizontal="right" vertical="center" shrinkToFit="1"/>
    </xf>
    <xf numFmtId="4" fontId="22" fillId="0" borderId="2" xfId="0" applyNumberFormat="1" applyFont="1" applyFill="1" applyBorder="1" applyAlignment="1">
      <alignment horizontal="center" vertical="center"/>
    </xf>
    <xf numFmtId="4" fontId="22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wrapText="1"/>
    </xf>
    <xf numFmtId="0" fontId="10" fillId="0" borderId="0" xfId="0" applyFont="1" applyFill="1"/>
    <xf numFmtId="4" fontId="18" fillId="0" borderId="2" xfId="0" applyNumberFormat="1" applyFont="1" applyFill="1" applyBorder="1"/>
    <xf numFmtId="0" fontId="18" fillId="0" borderId="0" xfId="0" applyFont="1" applyFill="1"/>
    <xf numFmtId="0" fontId="10" fillId="0" borderId="0" xfId="0" applyFont="1"/>
    <xf numFmtId="0" fontId="18" fillId="0" borderId="2" xfId="0" applyFont="1" applyBorder="1"/>
    <xf numFmtId="4" fontId="18" fillId="0" borderId="2" xfId="0" applyNumberFormat="1" applyFont="1" applyBorder="1"/>
    <xf numFmtId="0" fontId="18" fillId="0" borderId="0" xfId="0" applyFont="1"/>
    <xf numFmtId="0" fontId="21" fillId="9" borderId="2" xfId="0" applyFont="1" applyFill="1" applyBorder="1" applyAlignment="1">
      <alignment horizontal="left" vertical="center" wrapText="1"/>
    </xf>
    <xf numFmtId="0" fontId="2" fillId="9" borderId="2" xfId="0" applyFont="1" applyFill="1" applyBorder="1" applyAlignment="1">
      <alignment horizontal="center" vertical="center"/>
    </xf>
    <xf numFmtId="0" fontId="18" fillId="9" borderId="2" xfId="0" quotePrefix="1" applyFont="1" applyFill="1" applyBorder="1"/>
    <xf numFmtId="0" fontId="18" fillId="9" borderId="2" xfId="0" applyFont="1" applyFill="1" applyBorder="1"/>
    <xf numFmtId="0" fontId="20" fillId="9" borderId="0" xfId="0" quotePrefix="1" applyFont="1" applyFill="1"/>
    <xf numFmtId="0" fontId="20" fillId="9" borderId="2" xfId="0" quotePrefix="1" applyFont="1" applyFill="1" applyBorder="1"/>
    <xf numFmtId="0" fontId="10" fillId="8" borderId="2" xfId="0" applyFont="1" applyFill="1" applyBorder="1"/>
    <xf numFmtId="4" fontId="10" fillId="8" borderId="2" xfId="0" applyNumberFormat="1" applyFont="1" applyFill="1" applyBorder="1"/>
    <xf numFmtId="0" fontId="19" fillId="0" borderId="0" xfId="0" applyFont="1"/>
    <xf numFmtId="0" fontId="21" fillId="7" borderId="2" xfId="0" applyFont="1" applyFill="1" applyBorder="1" applyAlignment="1">
      <alignment horizontal="center" vertical="center" wrapText="1"/>
    </xf>
    <xf numFmtId="0" fontId="21" fillId="7" borderId="2" xfId="0" applyFont="1" applyFill="1" applyBorder="1" applyAlignment="1">
      <alignment horizontal="center" vertical="center"/>
    </xf>
    <xf numFmtId="4" fontId="21" fillId="7" borderId="2" xfId="0" applyNumberFormat="1" applyFont="1" applyFill="1" applyBorder="1" applyAlignment="1">
      <alignment horizontal="center" vertical="center"/>
    </xf>
    <xf numFmtId="43" fontId="21" fillId="7" borderId="2" xfId="1" applyFont="1" applyFill="1" applyBorder="1" applyAlignment="1">
      <alignment horizontal="center" vertical="center" shrinkToFit="1"/>
    </xf>
    <xf numFmtId="43" fontId="22" fillId="7" borderId="2" xfId="1" applyFont="1" applyFill="1" applyBorder="1" applyAlignment="1">
      <alignment horizontal="center" vertical="center"/>
    </xf>
    <xf numFmtId="4" fontId="22" fillId="7" borderId="2" xfId="0" applyNumberFormat="1" applyFont="1" applyFill="1" applyBorder="1" applyAlignment="1">
      <alignment horizontal="center" vertical="center"/>
    </xf>
    <xf numFmtId="4" fontId="22" fillId="7" borderId="2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4" fontId="4" fillId="0" borderId="6" xfId="0" applyNumberFormat="1" applyFont="1" applyBorder="1" applyAlignment="1">
      <alignment vertical="center"/>
    </xf>
    <xf numFmtId="0" fontId="10" fillId="0" borderId="2" xfId="0" applyFont="1" applyFill="1" applyBorder="1"/>
    <xf numFmtId="4" fontId="10" fillId="0" borderId="2" xfId="0" applyNumberFormat="1" applyFont="1" applyFill="1" applyBorder="1"/>
    <xf numFmtId="4" fontId="23" fillId="0" borderId="14" xfId="0" applyNumberFormat="1" applyFont="1" applyFill="1" applyBorder="1" applyAlignment="1">
      <alignment horizontal="center" vertical="center"/>
    </xf>
    <xf numFmtId="0" fontId="0" fillId="10" borderId="4" xfId="0" applyFill="1" applyBorder="1" applyAlignment="1"/>
    <xf numFmtId="0" fontId="0" fillId="10" borderId="17" xfId="0" applyFill="1" applyBorder="1" applyAlignment="1"/>
    <xf numFmtId="0" fontId="0" fillId="10" borderId="6" xfId="0" applyFill="1" applyBorder="1" applyAlignment="1">
      <alignment horizontal="center" vertical="center"/>
    </xf>
    <xf numFmtId="0" fontId="0" fillId="10" borderId="2" xfId="0" applyFill="1" applyBorder="1" applyAlignment="1">
      <alignment horizontal="center"/>
    </xf>
    <xf numFmtId="0" fontId="0" fillId="0" borderId="2" xfId="0" applyBorder="1"/>
    <xf numFmtId="43" fontId="0" fillId="0" borderId="2" xfId="1" applyFont="1" applyBorder="1"/>
    <xf numFmtId="0" fontId="0" fillId="0" borderId="2" xfId="0" applyBorder="1" applyAlignment="1">
      <alignment wrapText="1"/>
    </xf>
    <xf numFmtId="43" fontId="0" fillId="10" borderId="2" xfId="1" applyFont="1" applyFill="1" applyBorder="1"/>
    <xf numFmtId="43" fontId="24" fillId="9" borderId="2" xfId="4" applyFont="1" applyFill="1" applyBorder="1" applyAlignment="1">
      <alignment horizontal="center"/>
    </xf>
    <xf numFmtId="0" fontId="24" fillId="11" borderId="2" xfId="0" applyFont="1" applyFill="1" applyBorder="1" applyAlignment="1">
      <alignment horizontal="right"/>
    </xf>
    <xf numFmtId="43" fontId="24" fillId="11" borderId="2" xfId="1" applyFont="1" applyFill="1" applyBorder="1" applyAlignment="1">
      <alignment horizontal="center"/>
    </xf>
    <xf numFmtId="17" fontId="24" fillId="0" borderId="2" xfId="0" applyNumberFormat="1" applyFont="1" applyFill="1" applyBorder="1" applyAlignment="1">
      <alignment horizontal="center"/>
    </xf>
    <xf numFmtId="43" fontId="24" fillId="0" borderId="2" xfId="1" applyFont="1" applyFill="1" applyBorder="1" applyAlignment="1">
      <alignment horizontal="center"/>
    </xf>
    <xf numFmtId="0" fontId="15" fillId="0" borderId="0" xfId="0" applyFont="1" applyFill="1"/>
    <xf numFmtId="43" fontId="2" fillId="7" borderId="2" xfId="4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43" fontId="2" fillId="7" borderId="2" xfId="1" applyFont="1" applyFill="1" applyBorder="1" applyAlignment="1">
      <alignment horizontal="right" vertical="center"/>
    </xf>
    <xf numFmtId="43" fontId="2" fillId="7" borderId="2" xfId="4" applyFont="1" applyFill="1" applyBorder="1" applyAlignment="1">
      <alignment vertical="center"/>
    </xf>
    <xf numFmtId="43" fontId="24" fillId="11" borderId="2" xfId="1" applyFont="1" applyFill="1" applyBorder="1" applyAlignment="1"/>
    <xf numFmtId="43" fontId="24" fillId="7" borderId="2" xfId="4" applyFont="1" applyFill="1" applyBorder="1" applyAlignment="1">
      <alignment horizontal="center"/>
    </xf>
    <xf numFmtId="14" fontId="4" fillId="0" borderId="2" xfId="0" applyNumberFormat="1" applyFont="1" applyBorder="1" applyAlignment="1">
      <alignment horizontal="left"/>
    </xf>
    <xf numFmtId="4" fontId="27" fillId="0" borderId="0" xfId="0" applyNumberFormat="1" applyFont="1"/>
    <xf numFmtId="0" fontId="4" fillId="0" borderId="6" xfId="0" applyFont="1" applyBorder="1" applyAlignment="1">
      <alignment wrapText="1"/>
    </xf>
    <xf numFmtId="0" fontId="4" fillId="0" borderId="6" xfId="0" applyFont="1" applyBorder="1" applyAlignment="1">
      <alignment vertical="top" wrapText="1"/>
    </xf>
    <xf numFmtId="4" fontId="4" fillId="0" borderId="0" xfId="0" applyNumberFormat="1" applyFont="1"/>
    <xf numFmtId="4" fontId="4" fillId="0" borderId="2" xfId="0" applyNumberFormat="1" applyFont="1" applyFill="1" applyBorder="1"/>
    <xf numFmtId="0" fontId="18" fillId="9" borderId="2" xfId="0" applyFont="1" applyFill="1" applyBorder="1" applyAlignment="1">
      <alignment wrapText="1"/>
    </xf>
    <xf numFmtId="0" fontId="4" fillId="0" borderId="6" xfId="0" applyFont="1" applyBorder="1" applyAlignment="1">
      <alignment vertical="center"/>
    </xf>
    <xf numFmtId="4" fontId="4" fillId="4" borderId="10" xfId="0" applyNumberFormat="1" applyFont="1" applyFill="1" applyBorder="1" applyAlignment="1" applyProtection="1">
      <alignment horizontal="right" vertical="center"/>
    </xf>
    <xf numFmtId="0" fontId="2" fillId="10" borderId="4" xfId="0" applyFont="1" applyFill="1" applyBorder="1" applyAlignment="1">
      <alignment horizontal="center"/>
    </xf>
    <xf numFmtId="4" fontId="2" fillId="10" borderId="2" xfId="0" applyNumberFormat="1" applyFont="1" applyFill="1" applyBorder="1"/>
    <xf numFmtId="4" fontId="4" fillId="10" borderId="2" xfId="0" applyNumberFormat="1" applyFont="1" applyFill="1" applyBorder="1" applyAlignment="1">
      <alignment horizontal="center"/>
    </xf>
    <xf numFmtId="4" fontId="2" fillId="10" borderId="2" xfId="0" applyNumberFormat="1" applyFont="1" applyFill="1" applyBorder="1" applyAlignment="1">
      <alignment horizontal="center"/>
    </xf>
    <xf numFmtId="4" fontId="2" fillId="10" borderId="2" xfId="0" applyNumberFormat="1" applyFont="1" applyFill="1" applyBorder="1" applyAlignment="1">
      <alignment horizontal="center" vertical="center"/>
    </xf>
    <xf numFmtId="0" fontId="5" fillId="10" borderId="2" xfId="0" applyFont="1" applyFill="1" applyBorder="1" applyAlignment="1">
      <alignment horizontal="center" vertical="center"/>
    </xf>
    <xf numFmtId="49" fontId="2" fillId="10" borderId="3" xfId="0" applyNumberFormat="1" applyFont="1" applyFill="1" applyBorder="1" applyAlignment="1">
      <alignment horizontal="center" vertical="center"/>
    </xf>
    <xf numFmtId="4" fontId="2" fillId="10" borderId="7" xfId="0" applyNumberFormat="1" applyFont="1" applyFill="1" applyBorder="1" applyAlignment="1">
      <alignment horizontal="right"/>
    </xf>
    <xf numFmtId="4" fontId="2" fillId="10" borderId="8" xfId="0" applyNumberFormat="1" applyFont="1" applyFill="1" applyBorder="1" applyAlignment="1">
      <alignment horizontal="right"/>
    </xf>
    <xf numFmtId="43" fontId="11" fillId="0" borderId="2" xfId="1" applyFont="1" applyFill="1" applyBorder="1"/>
    <xf numFmtId="0" fontId="11" fillId="0" borderId="2" xfId="0" applyFont="1" applyFill="1" applyBorder="1" applyAlignment="1">
      <alignment vertical="center"/>
    </xf>
    <xf numFmtId="14" fontId="17" fillId="0" borderId="2" xfId="0" applyNumberFormat="1" applyFont="1" applyBorder="1" applyAlignment="1">
      <alignment horizontal="left" vertical="center"/>
    </xf>
    <xf numFmtId="4" fontId="17" fillId="0" borderId="0" xfId="0" applyNumberFormat="1" applyFont="1" applyAlignment="1">
      <alignment vertical="center"/>
    </xf>
    <xf numFmtId="4" fontId="11" fillId="0" borderId="2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10" borderId="4" xfId="0" applyNumberFormat="1" applyFont="1" applyFill="1" applyBorder="1" applyAlignment="1">
      <alignment horizontal="center"/>
    </xf>
    <xf numFmtId="49" fontId="2" fillId="10" borderId="3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4" fontId="23" fillId="0" borderId="6" xfId="0" applyNumberFormat="1" applyFont="1" applyFill="1" applyBorder="1" applyAlignment="1">
      <alignment horizontal="center" vertical="center"/>
    </xf>
    <xf numFmtId="4" fontId="23" fillId="0" borderId="14" xfId="0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43" fontId="11" fillId="0" borderId="6" xfId="1" applyFont="1" applyBorder="1" applyAlignment="1">
      <alignment horizontal="center" vertical="center"/>
    </xf>
    <xf numFmtId="43" fontId="11" fillId="0" borderId="14" xfId="1" applyFont="1" applyBorder="1" applyAlignment="1">
      <alignment horizontal="center" vertical="center"/>
    </xf>
    <xf numFmtId="43" fontId="11" fillId="0" borderId="6" xfId="0" applyNumberFormat="1" applyFont="1" applyBorder="1" applyAlignment="1">
      <alignment horizontal="center" vertical="center"/>
    </xf>
    <xf numFmtId="43" fontId="11" fillId="0" borderId="14" xfId="0" applyNumberFormat="1" applyFont="1" applyBorder="1" applyAlignment="1">
      <alignment horizontal="center" vertical="center"/>
    </xf>
    <xf numFmtId="4" fontId="23" fillId="0" borderId="6" xfId="0" applyNumberFormat="1" applyFont="1" applyFill="1" applyBorder="1" applyAlignment="1">
      <alignment horizontal="center" vertical="center" wrapText="1"/>
    </xf>
    <xf numFmtId="4" fontId="23" fillId="0" borderId="15" xfId="0" applyNumberFormat="1" applyFont="1" applyFill="1" applyBorder="1" applyAlignment="1">
      <alignment horizontal="center" vertical="center"/>
    </xf>
    <xf numFmtId="0" fontId="21" fillId="7" borderId="1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10" borderId="17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0" fillId="10" borderId="16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14" fillId="5" borderId="10" xfId="0" applyNumberFormat="1" applyFont="1" applyFill="1" applyBorder="1" applyAlignment="1" applyProtection="1">
      <alignment horizontal="left" vertical="center"/>
    </xf>
    <xf numFmtId="0" fontId="14" fillId="6" borderId="10" xfId="0" applyNumberFormat="1" applyFont="1" applyFill="1" applyBorder="1" applyAlignment="1" applyProtection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4" fontId="14" fillId="6" borderId="12" xfId="0" applyNumberFormat="1" applyFont="1" applyFill="1" applyBorder="1" applyAlignment="1" applyProtection="1">
      <alignment horizontal="center" vertical="center"/>
    </xf>
    <xf numFmtId="4" fontId="14" fillId="6" borderId="13" xfId="0" applyNumberFormat="1" applyFont="1" applyFill="1" applyBorder="1" applyAlignment="1" applyProtection="1">
      <alignment horizontal="center" vertical="center"/>
    </xf>
    <xf numFmtId="0" fontId="10" fillId="8" borderId="2" xfId="0" applyFont="1" applyFill="1" applyBorder="1" applyAlignment="1">
      <alignment horizontal="center"/>
    </xf>
    <xf numFmtId="43" fontId="11" fillId="0" borderId="2" xfId="1" applyFont="1" applyBorder="1" applyAlignment="1">
      <alignment horizontal="center" vertical="center"/>
    </xf>
    <xf numFmtId="0" fontId="10" fillId="9" borderId="2" xfId="0" applyFont="1" applyFill="1" applyBorder="1" applyAlignment="1">
      <alignment horizontal="center"/>
    </xf>
    <xf numFmtId="0" fontId="10" fillId="9" borderId="2" xfId="0" applyFont="1" applyFill="1" applyBorder="1"/>
    <xf numFmtId="4" fontId="10" fillId="9" borderId="2" xfId="0" applyNumberFormat="1" applyFont="1" applyFill="1" applyBorder="1"/>
  </cellXfs>
  <cellStyles count="5">
    <cellStyle name="Comma" xfId="1" builtinId="3"/>
    <cellStyle name="Comma 2 2" xfId="4"/>
    <cellStyle name="Normal" xfId="0" builtinId="0"/>
    <cellStyle name="Normal 6" xfId="2"/>
    <cellStyle name="Normal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91;&#3634;&#3609;/&#3591;&#3634;&#3609;&#3611;&#3637;%202565/&#3648;&#3610;&#3636;&#3585;&#3592;&#3656;&#3634;&#3618;&#3591;&#3610;&#3611;&#3619;&#3632;&#3617;&#3634;&#3603;/12.%20&#3591;&#3610;&#3611;&#3619;&#3632;&#3617;&#3634;&#3603;&#3648;&#3610;&#3636;&#3585;&#3592;&#3656;&#3634;&#3618;%20&#3585;.&#3618;.6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งบประมาณภามรวม"/>
      <sheetName val="งบประมาณกิจกรรม"/>
      <sheetName val="งบก่อสร้าง+ครุภัณฑ์"/>
      <sheetName val="ครุภัณฑ์ NEW GF"/>
      <sheetName val="เบิกจ่าย"/>
      <sheetName val="ค่าฉีดวัคชีน"/>
      <sheetName val="พชอ."/>
      <sheetName val="Sheet2"/>
      <sheetName val="fixed cost"/>
      <sheetName val="สสอ."/>
      <sheetName val="ค่าสาธารณูปโภค สสจ."/>
      <sheetName val="แผนงาน ปี 65"/>
      <sheetName val="กบกลางโควิค 64 รอบ 2"/>
      <sheetName val="งบกลางโควิค64"/>
      <sheetName val="แหล่งของเงิน"/>
      <sheetName val="พชอ (สสอ.หน่าวยบริการ) "/>
      <sheetName val="พชอ. สสอ."/>
      <sheetName val="พชอ. (เงินนอก)"/>
      <sheetName val="ยาเสพติด รพ."/>
      <sheetName val="ยาเสพติด สสอ."/>
      <sheetName val="Oscc"/>
      <sheetName val="Sheet1"/>
      <sheetName val="เงินกัน covid-19 ปี 64"/>
      <sheetName val="Fix cost สสอ. (ปิดปีงบ ก.ย.64)"/>
      <sheetName val="Fix cost สสอ"/>
      <sheetName val="รายละเอียด Fix cost สสอ."/>
      <sheetName val="งบลงทุน"/>
      <sheetName val="Sheet4"/>
    </sheetNames>
    <sheetDataSet>
      <sheetData sheetId="0">
        <row r="1">
          <cell r="B1" t="str">
            <v>รายงานสรุปการใช้จ่ายงบประมาณกับGF (สำนักปลัดกระทรวงสาธารณสุข)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69"/>
  <sheetViews>
    <sheetView workbookViewId="0">
      <selection activeCell="F5" sqref="F5"/>
    </sheetView>
  </sheetViews>
  <sheetFormatPr defaultRowHeight="21"/>
  <cols>
    <col min="1" max="1" width="4.625" style="5" customWidth="1"/>
    <col min="2" max="2" width="63.25" style="5" customWidth="1"/>
    <col min="3" max="3" width="26.375" style="83" customWidth="1"/>
    <col min="4" max="4" width="26" style="83" bestFit="1" customWidth="1"/>
    <col min="5" max="5" width="15.25" style="79" bestFit="1" customWidth="1"/>
    <col min="6" max="6" width="12.625" style="79" bestFit="1" customWidth="1"/>
    <col min="7" max="7" width="12.25" style="79" customWidth="1"/>
    <col min="8" max="8" width="15" style="80" hidden="1" customWidth="1"/>
    <col min="9" max="9" width="7.5" style="79" hidden="1" customWidth="1"/>
    <col min="10" max="10" width="14.5" style="8" hidden="1" customWidth="1"/>
    <col min="11" max="11" width="12.625" style="8" hidden="1" customWidth="1"/>
    <col min="12" max="12" width="14.5" style="5" hidden="1" customWidth="1"/>
    <col min="13" max="13" width="13.75" style="5" hidden="1" customWidth="1"/>
    <col min="14" max="14" width="15.75" style="5" customWidth="1"/>
    <col min="15" max="15" width="14.25" style="5" bestFit="1" customWidth="1"/>
    <col min="16" max="16" width="9" style="5"/>
    <col min="17" max="17" width="15.875" style="5" customWidth="1"/>
    <col min="18" max="18" width="13.75" style="5" customWidth="1"/>
    <col min="19" max="19" width="16.75" style="5" customWidth="1"/>
    <col min="20" max="255" width="9" style="5"/>
    <col min="256" max="256" width="4.625" style="5" customWidth="1"/>
    <col min="257" max="257" width="65.75" style="5" customWidth="1"/>
    <col min="258" max="258" width="17.625" style="5" customWidth="1"/>
    <col min="259" max="259" width="17.25" style="5" customWidth="1"/>
    <col min="260" max="260" width="13.375" style="5" customWidth="1"/>
    <col min="261" max="261" width="14" style="5" customWidth="1"/>
    <col min="262" max="262" width="14.125" style="5" customWidth="1"/>
    <col min="263" max="263" width="11.125" style="5" customWidth="1"/>
    <col min="264" max="264" width="15.25" style="5" customWidth="1"/>
    <col min="265" max="265" width="12.75" style="5" bestFit="1" customWidth="1"/>
    <col min="266" max="266" width="11.875" style="5" customWidth="1"/>
    <col min="267" max="267" width="10.875" style="5" customWidth="1"/>
    <col min="268" max="268" width="8" style="5" customWidth="1"/>
    <col min="269" max="272" width="9" style="5"/>
    <col min="273" max="273" width="15.875" style="5" customWidth="1"/>
    <col min="274" max="274" width="13.75" style="5" customWidth="1"/>
    <col min="275" max="275" width="16.75" style="5" customWidth="1"/>
    <col min="276" max="511" width="9" style="5"/>
    <col min="512" max="512" width="4.625" style="5" customWidth="1"/>
    <col min="513" max="513" width="65.75" style="5" customWidth="1"/>
    <col min="514" max="514" width="17.625" style="5" customWidth="1"/>
    <col min="515" max="515" width="17.25" style="5" customWidth="1"/>
    <col min="516" max="516" width="13.375" style="5" customWidth="1"/>
    <col min="517" max="517" width="14" style="5" customWidth="1"/>
    <col min="518" max="518" width="14.125" style="5" customWidth="1"/>
    <col min="519" max="519" width="11.125" style="5" customWidth="1"/>
    <col min="520" max="520" width="15.25" style="5" customWidth="1"/>
    <col min="521" max="521" width="12.75" style="5" bestFit="1" customWidth="1"/>
    <col min="522" max="522" width="11.875" style="5" customWidth="1"/>
    <col min="523" max="523" width="10.875" style="5" customWidth="1"/>
    <col min="524" max="524" width="8" style="5" customWidth="1"/>
    <col min="525" max="528" width="9" style="5"/>
    <col min="529" max="529" width="15.875" style="5" customWidth="1"/>
    <col min="530" max="530" width="13.75" style="5" customWidth="1"/>
    <col min="531" max="531" width="16.75" style="5" customWidth="1"/>
    <col min="532" max="767" width="9" style="5"/>
    <col min="768" max="768" width="4.625" style="5" customWidth="1"/>
    <col min="769" max="769" width="65.75" style="5" customWidth="1"/>
    <col min="770" max="770" width="17.625" style="5" customWidth="1"/>
    <col min="771" max="771" width="17.25" style="5" customWidth="1"/>
    <col min="772" max="772" width="13.375" style="5" customWidth="1"/>
    <col min="773" max="773" width="14" style="5" customWidth="1"/>
    <col min="774" max="774" width="14.125" style="5" customWidth="1"/>
    <col min="775" max="775" width="11.125" style="5" customWidth="1"/>
    <col min="776" max="776" width="15.25" style="5" customWidth="1"/>
    <col min="777" max="777" width="12.75" style="5" bestFit="1" customWidth="1"/>
    <col min="778" max="778" width="11.875" style="5" customWidth="1"/>
    <col min="779" max="779" width="10.875" style="5" customWidth="1"/>
    <col min="780" max="780" width="8" style="5" customWidth="1"/>
    <col min="781" max="784" width="9" style="5"/>
    <col min="785" max="785" width="15.875" style="5" customWidth="1"/>
    <col min="786" max="786" width="13.75" style="5" customWidth="1"/>
    <col min="787" max="787" width="16.75" style="5" customWidth="1"/>
    <col min="788" max="1023" width="9" style="5"/>
    <col min="1024" max="1024" width="4.625" style="5" customWidth="1"/>
    <col min="1025" max="1025" width="65.75" style="5" customWidth="1"/>
    <col min="1026" max="1026" width="17.625" style="5" customWidth="1"/>
    <col min="1027" max="1027" width="17.25" style="5" customWidth="1"/>
    <col min="1028" max="1028" width="13.375" style="5" customWidth="1"/>
    <col min="1029" max="1029" width="14" style="5" customWidth="1"/>
    <col min="1030" max="1030" width="14.125" style="5" customWidth="1"/>
    <col min="1031" max="1031" width="11.125" style="5" customWidth="1"/>
    <col min="1032" max="1032" width="15.25" style="5" customWidth="1"/>
    <col min="1033" max="1033" width="12.75" style="5" bestFit="1" customWidth="1"/>
    <col min="1034" max="1034" width="11.875" style="5" customWidth="1"/>
    <col min="1035" max="1035" width="10.875" style="5" customWidth="1"/>
    <col min="1036" max="1036" width="8" style="5" customWidth="1"/>
    <col min="1037" max="1040" width="9" style="5"/>
    <col min="1041" max="1041" width="15.875" style="5" customWidth="1"/>
    <col min="1042" max="1042" width="13.75" style="5" customWidth="1"/>
    <col min="1043" max="1043" width="16.75" style="5" customWidth="1"/>
    <col min="1044" max="1279" width="9" style="5"/>
    <col min="1280" max="1280" width="4.625" style="5" customWidth="1"/>
    <col min="1281" max="1281" width="65.75" style="5" customWidth="1"/>
    <col min="1282" max="1282" width="17.625" style="5" customWidth="1"/>
    <col min="1283" max="1283" width="17.25" style="5" customWidth="1"/>
    <col min="1284" max="1284" width="13.375" style="5" customWidth="1"/>
    <col min="1285" max="1285" width="14" style="5" customWidth="1"/>
    <col min="1286" max="1286" width="14.125" style="5" customWidth="1"/>
    <col min="1287" max="1287" width="11.125" style="5" customWidth="1"/>
    <col min="1288" max="1288" width="15.25" style="5" customWidth="1"/>
    <col min="1289" max="1289" width="12.75" style="5" bestFit="1" customWidth="1"/>
    <col min="1290" max="1290" width="11.875" style="5" customWidth="1"/>
    <col min="1291" max="1291" width="10.875" style="5" customWidth="1"/>
    <col min="1292" max="1292" width="8" style="5" customWidth="1"/>
    <col min="1293" max="1296" width="9" style="5"/>
    <col min="1297" max="1297" width="15.875" style="5" customWidth="1"/>
    <col min="1298" max="1298" width="13.75" style="5" customWidth="1"/>
    <col min="1299" max="1299" width="16.75" style="5" customWidth="1"/>
    <col min="1300" max="1535" width="9" style="5"/>
    <col min="1536" max="1536" width="4.625" style="5" customWidth="1"/>
    <col min="1537" max="1537" width="65.75" style="5" customWidth="1"/>
    <col min="1538" max="1538" width="17.625" style="5" customWidth="1"/>
    <col min="1539" max="1539" width="17.25" style="5" customWidth="1"/>
    <col min="1540" max="1540" width="13.375" style="5" customWidth="1"/>
    <col min="1541" max="1541" width="14" style="5" customWidth="1"/>
    <col min="1542" max="1542" width="14.125" style="5" customWidth="1"/>
    <col min="1543" max="1543" width="11.125" style="5" customWidth="1"/>
    <col min="1544" max="1544" width="15.25" style="5" customWidth="1"/>
    <col min="1545" max="1545" width="12.75" style="5" bestFit="1" customWidth="1"/>
    <col min="1546" max="1546" width="11.875" style="5" customWidth="1"/>
    <col min="1547" max="1547" width="10.875" style="5" customWidth="1"/>
    <col min="1548" max="1548" width="8" style="5" customWidth="1"/>
    <col min="1549" max="1552" width="9" style="5"/>
    <col min="1553" max="1553" width="15.875" style="5" customWidth="1"/>
    <col min="1554" max="1554" width="13.75" style="5" customWidth="1"/>
    <col min="1555" max="1555" width="16.75" style="5" customWidth="1"/>
    <col min="1556" max="1791" width="9" style="5"/>
    <col min="1792" max="1792" width="4.625" style="5" customWidth="1"/>
    <col min="1793" max="1793" width="65.75" style="5" customWidth="1"/>
    <col min="1794" max="1794" width="17.625" style="5" customWidth="1"/>
    <col min="1795" max="1795" width="17.25" style="5" customWidth="1"/>
    <col min="1796" max="1796" width="13.375" style="5" customWidth="1"/>
    <col min="1797" max="1797" width="14" style="5" customWidth="1"/>
    <col min="1798" max="1798" width="14.125" style="5" customWidth="1"/>
    <col min="1799" max="1799" width="11.125" style="5" customWidth="1"/>
    <col min="1800" max="1800" width="15.25" style="5" customWidth="1"/>
    <col min="1801" max="1801" width="12.75" style="5" bestFit="1" customWidth="1"/>
    <col min="1802" max="1802" width="11.875" style="5" customWidth="1"/>
    <col min="1803" max="1803" width="10.875" style="5" customWidth="1"/>
    <col min="1804" max="1804" width="8" style="5" customWidth="1"/>
    <col min="1805" max="1808" width="9" style="5"/>
    <col min="1809" max="1809" width="15.875" style="5" customWidth="1"/>
    <col min="1810" max="1810" width="13.75" style="5" customWidth="1"/>
    <col min="1811" max="1811" width="16.75" style="5" customWidth="1"/>
    <col min="1812" max="2047" width="9" style="5"/>
    <col min="2048" max="2048" width="4.625" style="5" customWidth="1"/>
    <col min="2049" max="2049" width="65.75" style="5" customWidth="1"/>
    <col min="2050" max="2050" width="17.625" style="5" customWidth="1"/>
    <col min="2051" max="2051" width="17.25" style="5" customWidth="1"/>
    <col min="2052" max="2052" width="13.375" style="5" customWidth="1"/>
    <col min="2053" max="2053" width="14" style="5" customWidth="1"/>
    <col min="2054" max="2054" width="14.125" style="5" customWidth="1"/>
    <col min="2055" max="2055" width="11.125" style="5" customWidth="1"/>
    <col min="2056" max="2056" width="15.25" style="5" customWidth="1"/>
    <col min="2057" max="2057" width="12.75" style="5" bestFit="1" customWidth="1"/>
    <col min="2058" max="2058" width="11.875" style="5" customWidth="1"/>
    <col min="2059" max="2059" width="10.875" style="5" customWidth="1"/>
    <col min="2060" max="2060" width="8" style="5" customWidth="1"/>
    <col min="2061" max="2064" width="9" style="5"/>
    <col min="2065" max="2065" width="15.875" style="5" customWidth="1"/>
    <col min="2066" max="2066" width="13.75" style="5" customWidth="1"/>
    <col min="2067" max="2067" width="16.75" style="5" customWidth="1"/>
    <col min="2068" max="2303" width="9" style="5"/>
    <col min="2304" max="2304" width="4.625" style="5" customWidth="1"/>
    <col min="2305" max="2305" width="65.75" style="5" customWidth="1"/>
    <col min="2306" max="2306" width="17.625" style="5" customWidth="1"/>
    <col min="2307" max="2307" width="17.25" style="5" customWidth="1"/>
    <col min="2308" max="2308" width="13.375" style="5" customWidth="1"/>
    <col min="2309" max="2309" width="14" style="5" customWidth="1"/>
    <col min="2310" max="2310" width="14.125" style="5" customWidth="1"/>
    <col min="2311" max="2311" width="11.125" style="5" customWidth="1"/>
    <col min="2312" max="2312" width="15.25" style="5" customWidth="1"/>
    <col min="2313" max="2313" width="12.75" style="5" bestFit="1" customWidth="1"/>
    <col min="2314" max="2314" width="11.875" style="5" customWidth="1"/>
    <col min="2315" max="2315" width="10.875" style="5" customWidth="1"/>
    <col min="2316" max="2316" width="8" style="5" customWidth="1"/>
    <col min="2317" max="2320" width="9" style="5"/>
    <col min="2321" max="2321" width="15.875" style="5" customWidth="1"/>
    <col min="2322" max="2322" width="13.75" style="5" customWidth="1"/>
    <col min="2323" max="2323" width="16.75" style="5" customWidth="1"/>
    <col min="2324" max="2559" width="9" style="5"/>
    <col min="2560" max="2560" width="4.625" style="5" customWidth="1"/>
    <col min="2561" max="2561" width="65.75" style="5" customWidth="1"/>
    <col min="2562" max="2562" width="17.625" style="5" customWidth="1"/>
    <col min="2563" max="2563" width="17.25" style="5" customWidth="1"/>
    <col min="2564" max="2564" width="13.375" style="5" customWidth="1"/>
    <col min="2565" max="2565" width="14" style="5" customWidth="1"/>
    <col min="2566" max="2566" width="14.125" style="5" customWidth="1"/>
    <col min="2567" max="2567" width="11.125" style="5" customWidth="1"/>
    <col min="2568" max="2568" width="15.25" style="5" customWidth="1"/>
    <col min="2569" max="2569" width="12.75" style="5" bestFit="1" customWidth="1"/>
    <col min="2570" max="2570" width="11.875" style="5" customWidth="1"/>
    <col min="2571" max="2571" width="10.875" style="5" customWidth="1"/>
    <col min="2572" max="2572" width="8" style="5" customWidth="1"/>
    <col min="2573" max="2576" width="9" style="5"/>
    <col min="2577" max="2577" width="15.875" style="5" customWidth="1"/>
    <col min="2578" max="2578" width="13.75" style="5" customWidth="1"/>
    <col min="2579" max="2579" width="16.75" style="5" customWidth="1"/>
    <col min="2580" max="2815" width="9" style="5"/>
    <col min="2816" max="2816" width="4.625" style="5" customWidth="1"/>
    <col min="2817" max="2817" width="65.75" style="5" customWidth="1"/>
    <col min="2818" max="2818" width="17.625" style="5" customWidth="1"/>
    <col min="2819" max="2819" width="17.25" style="5" customWidth="1"/>
    <col min="2820" max="2820" width="13.375" style="5" customWidth="1"/>
    <col min="2821" max="2821" width="14" style="5" customWidth="1"/>
    <col min="2822" max="2822" width="14.125" style="5" customWidth="1"/>
    <col min="2823" max="2823" width="11.125" style="5" customWidth="1"/>
    <col min="2824" max="2824" width="15.25" style="5" customWidth="1"/>
    <col min="2825" max="2825" width="12.75" style="5" bestFit="1" customWidth="1"/>
    <col min="2826" max="2826" width="11.875" style="5" customWidth="1"/>
    <col min="2827" max="2827" width="10.875" style="5" customWidth="1"/>
    <col min="2828" max="2828" width="8" style="5" customWidth="1"/>
    <col min="2829" max="2832" width="9" style="5"/>
    <col min="2833" max="2833" width="15.875" style="5" customWidth="1"/>
    <col min="2834" max="2834" width="13.75" style="5" customWidth="1"/>
    <col min="2835" max="2835" width="16.75" style="5" customWidth="1"/>
    <col min="2836" max="3071" width="9" style="5"/>
    <col min="3072" max="3072" width="4.625" style="5" customWidth="1"/>
    <col min="3073" max="3073" width="65.75" style="5" customWidth="1"/>
    <col min="3074" max="3074" width="17.625" style="5" customWidth="1"/>
    <col min="3075" max="3075" width="17.25" style="5" customWidth="1"/>
    <col min="3076" max="3076" width="13.375" style="5" customWidth="1"/>
    <col min="3077" max="3077" width="14" style="5" customWidth="1"/>
    <col min="3078" max="3078" width="14.125" style="5" customWidth="1"/>
    <col min="3079" max="3079" width="11.125" style="5" customWidth="1"/>
    <col min="3080" max="3080" width="15.25" style="5" customWidth="1"/>
    <col min="3081" max="3081" width="12.75" style="5" bestFit="1" customWidth="1"/>
    <col min="3082" max="3082" width="11.875" style="5" customWidth="1"/>
    <col min="3083" max="3083" width="10.875" style="5" customWidth="1"/>
    <col min="3084" max="3084" width="8" style="5" customWidth="1"/>
    <col min="3085" max="3088" width="9" style="5"/>
    <col min="3089" max="3089" width="15.875" style="5" customWidth="1"/>
    <col min="3090" max="3090" width="13.75" style="5" customWidth="1"/>
    <col min="3091" max="3091" width="16.75" style="5" customWidth="1"/>
    <col min="3092" max="3327" width="9" style="5"/>
    <col min="3328" max="3328" width="4.625" style="5" customWidth="1"/>
    <col min="3329" max="3329" width="65.75" style="5" customWidth="1"/>
    <col min="3330" max="3330" width="17.625" style="5" customWidth="1"/>
    <col min="3331" max="3331" width="17.25" style="5" customWidth="1"/>
    <col min="3332" max="3332" width="13.375" style="5" customWidth="1"/>
    <col min="3333" max="3333" width="14" style="5" customWidth="1"/>
    <col min="3334" max="3334" width="14.125" style="5" customWidth="1"/>
    <col min="3335" max="3335" width="11.125" style="5" customWidth="1"/>
    <col min="3336" max="3336" width="15.25" style="5" customWidth="1"/>
    <col min="3337" max="3337" width="12.75" style="5" bestFit="1" customWidth="1"/>
    <col min="3338" max="3338" width="11.875" style="5" customWidth="1"/>
    <col min="3339" max="3339" width="10.875" style="5" customWidth="1"/>
    <col min="3340" max="3340" width="8" style="5" customWidth="1"/>
    <col min="3341" max="3344" width="9" style="5"/>
    <col min="3345" max="3345" width="15.875" style="5" customWidth="1"/>
    <col min="3346" max="3346" width="13.75" style="5" customWidth="1"/>
    <col min="3347" max="3347" width="16.75" style="5" customWidth="1"/>
    <col min="3348" max="3583" width="9" style="5"/>
    <col min="3584" max="3584" width="4.625" style="5" customWidth="1"/>
    <col min="3585" max="3585" width="65.75" style="5" customWidth="1"/>
    <col min="3586" max="3586" width="17.625" style="5" customWidth="1"/>
    <col min="3587" max="3587" width="17.25" style="5" customWidth="1"/>
    <col min="3588" max="3588" width="13.375" style="5" customWidth="1"/>
    <col min="3589" max="3589" width="14" style="5" customWidth="1"/>
    <col min="3590" max="3590" width="14.125" style="5" customWidth="1"/>
    <col min="3591" max="3591" width="11.125" style="5" customWidth="1"/>
    <col min="3592" max="3592" width="15.25" style="5" customWidth="1"/>
    <col min="3593" max="3593" width="12.75" style="5" bestFit="1" customWidth="1"/>
    <col min="3594" max="3594" width="11.875" style="5" customWidth="1"/>
    <col min="3595" max="3595" width="10.875" style="5" customWidth="1"/>
    <col min="3596" max="3596" width="8" style="5" customWidth="1"/>
    <col min="3597" max="3600" width="9" style="5"/>
    <col min="3601" max="3601" width="15.875" style="5" customWidth="1"/>
    <col min="3602" max="3602" width="13.75" style="5" customWidth="1"/>
    <col min="3603" max="3603" width="16.75" style="5" customWidth="1"/>
    <col min="3604" max="3839" width="9" style="5"/>
    <col min="3840" max="3840" width="4.625" style="5" customWidth="1"/>
    <col min="3841" max="3841" width="65.75" style="5" customWidth="1"/>
    <col min="3842" max="3842" width="17.625" style="5" customWidth="1"/>
    <col min="3843" max="3843" width="17.25" style="5" customWidth="1"/>
    <col min="3844" max="3844" width="13.375" style="5" customWidth="1"/>
    <col min="3845" max="3845" width="14" style="5" customWidth="1"/>
    <col min="3846" max="3846" width="14.125" style="5" customWidth="1"/>
    <col min="3847" max="3847" width="11.125" style="5" customWidth="1"/>
    <col min="3848" max="3848" width="15.25" style="5" customWidth="1"/>
    <col min="3849" max="3849" width="12.75" style="5" bestFit="1" customWidth="1"/>
    <col min="3850" max="3850" width="11.875" style="5" customWidth="1"/>
    <col min="3851" max="3851" width="10.875" style="5" customWidth="1"/>
    <col min="3852" max="3852" width="8" style="5" customWidth="1"/>
    <col min="3853" max="3856" width="9" style="5"/>
    <col min="3857" max="3857" width="15.875" style="5" customWidth="1"/>
    <col min="3858" max="3858" width="13.75" style="5" customWidth="1"/>
    <col min="3859" max="3859" width="16.75" style="5" customWidth="1"/>
    <col min="3860" max="4095" width="9" style="5"/>
    <col min="4096" max="4096" width="4.625" style="5" customWidth="1"/>
    <col min="4097" max="4097" width="65.75" style="5" customWidth="1"/>
    <col min="4098" max="4098" width="17.625" style="5" customWidth="1"/>
    <col min="4099" max="4099" width="17.25" style="5" customWidth="1"/>
    <col min="4100" max="4100" width="13.375" style="5" customWidth="1"/>
    <col min="4101" max="4101" width="14" style="5" customWidth="1"/>
    <col min="4102" max="4102" width="14.125" style="5" customWidth="1"/>
    <col min="4103" max="4103" width="11.125" style="5" customWidth="1"/>
    <col min="4104" max="4104" width="15.25" style="5" customWidth="1"/>
    <col min="4105" max="4105" width="12.75" style="5" bestFit="1" customWidth="1"/>
    <col min="4106" max="4106" width="11.875" style="5" customWidth="1"/>
    <col min="4107" max="4107" width="10.875" style="5" customWidth="1"/>
    <col min="4108" max="4108" width="8" style="5" customWidth="1"/>
    <col min="4109" max="4112" width="9" style="5"/>
    <col min="4113" max="4113" width="15.875" style="5" customWidth="1"/>
    <col min="4114" max="4114" width="13.75" style="5" customWidth="1"/>
    <col min="4115" max="4115" width="16.75" style="5" customWidth="1"/>
    <col min="4116" max="4351" width="9" style="5"/>
    <col min="4352" max="4352" width="4.625" style="5" customWidth="1"/>
    <col min="4353" max="4353" width="65.75" style="5" customWidth="1"/>
    <col min="4354" max="4354" width="17.625" style="5" customWidth="1"/>
    <col min="4355" max="4355" width="17.25" style="5" customWidth="1"/>
    <col min="4356" max="4356" width="13.375" style="5" customWidth="1"/>
    <col min="4357" max="4357" width="14" style="5" customWidth="1"/>
    <col min="4358" max="4358" width="14.125" style="5" customWidth="1"/>
    <col min="4359" max="4359" width="11.125" style="5" customWidth="1"/>
    <col min="4360" max="4360" width="15.25" style="5" customWidth="1"/>
    <col min="4361" max="4361" width="12.75" style="5" bestFit="1" customWidth="1"/>
    <col min="4362" max="4362" width="11.875" style="5" customWidth="1"/>
    <col min="4363" max="4363" width="10.875" style="5" customWidth="1"/>
    <col min="4364" max="4364" width="8" style="5" customWidth="1"/>
    <col min="4365" max="4368" width="9" style="5"/>
    <col min="4369" max="4369" width="15.875" style="5" customWidth="1"/>
    <col min="4370" max="4370" width="13.75" style="5" customWidth="1"/>
    <col min="4371" max="4371" width="16.75" style="5" customWidth="1"/>
    <col min="4372" max="4607" width="9" style="5"/>
    <col min="4608" max="4608" width="4.625" style="5" customWidth="1"/>
    <col min="4609" max="4609" width="65.75" style="5" customWidth="1"/>
    <col min="4610" max="4610" width="17.625" style="5" customWidth="1"/>
    <col min="4611" max="4611" width="17.25" style="5" customWidth="1"/>
    <col min="4612" max="4612" width="13.375" style="5" customWidth="1"/>
    <col min="4613" max="4613" width="14" style="5" customWidth="1"/>
    <col min="4614" max="4614" width="14.125" style="5" customWidth="1"/>
    <col min="4615" max="4615" width="11.125" style="5" customWidth="1"/>
    <col min="4616" max="4616" width="15.25" style="5" customWidth="1"/>
    <col min="4617" max="4617" width="12.75" style="5" bestFit="1" customWidth="1"/>
    <col min="4618" max="4618" width="11.875" style="5" customWidth="1"/>
    <col min="4619" max="4619" width="10.875" style="5" customWidth="1"/>
    <col min="4620" max="4620" width="8" style="5" customWidth="1"/>
    <col min="4621" max="4624" width="9" style="5"/>
    <col min="4625" max="4625" width="15.875" style="5" customWidth="1"/>
    <col min="4626" max="4626" width="13.75" style="5" customWidth="1"/>
    <col min="4627" max="4627" width="16.75" style="5" customWidth="1"/>
    <col min="4628" max="4863" width="9" style="5"/>
    <col min="4864" max="4864" width="4.625" style="5" customWidth="1"/>
    <col min="4865" max="4865" width="65.75" style="5" customWidth="1"/>
    <col min="4866" max="4866" width="17.625" style="5" customWidth="1"/>
    <col min="4867" max="4867" width="17.25" style="5" customWidth="1"/>
    <col min="4868" max="4868" width="13.375" style="5" customWidth="1"/>
    <col min="4869" max="4869" width="14" style="5" customWidth="1"/>
    <col min="4870" max="4870" width="14.125" style="5" customWidth="1"/>
    <col min="4871" max="4871" width="11.125" style="5" customWidth="1"/>
    <col min="4872" max="4872" width="15.25" style="5" customWidth="1"/>
    <col min="4873" max="4873" width="12.75" style="5" bestFit="1" customWidth="1"/>
    <col min="4874" max="4874" width="11.875" style="5" customWidth="1"/>
    <col min="4875" max="4875" width="10.875" style="5" customWidth="1"/>
    <col min="4876" max="4876" width="8" style="5" customWidth="1"/>
    <col min="4877" max="4880" width="9" style="5"/>
    <col min="4881" max="4881" width="15.875" style="5" customWidth="1"/>
    <col min="4882" max="4882" width="13.75" style="5" customWidth="1"/>
    <col min="4883" max="4883" width="16.75" style="5" customWidth="1"/>
    <col min="4884" max="5119" width="9" style="5"/>
    <col min="5120" max="5120" width="4.625" style="5" customWidth="1"/>
    <col min="5121" max="5121" width="65.75" style="5" customWidth="1"/>
    <col min="5122" max="5122" width="17.625" style="5" customWidth="1"/>
    <col min="5123" max="5123" width="17.25" style="5" customWidth="1"/>
    <col min="5124" max="5124" width="13.375" style="5" customWidth="1"/>
    <col min="5125" max="5125" width="14" style="5" customWidth="1"/>
    <col min="5126" max="5126" width="14.125" style="5" customWidth="1"/>
    <col min="5127" max="5127" width="11.125" style="5" customWidth="1"/>
    <col min="5128" max="5128" width="15.25" style="5" customWidth="1"/>
    <col min="5129" max="5129" width="12.75" style="5" bestFit="1" customWidth="1"/>
    <col min="5130" max="5130" width="11.875" style="5" customWidth="1"/>
    <col min="5131" max="5131" width="10.875" style="5" customWidth="1"/>
    <col min="5132" max="5132" width="8" style="5" customWidth="1"/>
    <col min="5133" max="5136" width="9" style="5"/>
    <col min="5137" max="5137" width="15.875" style="5" customWidth="1"/>
    <col min="5138" max="5138" width="13.75" style="5" customWidth="1"/>
    <col min="5139" max="5139" width="16.75" style="5" customWidth="1"/>
    <col min="5140" max="5375" width="9" style="5"/>
    <col min="5376" max="5376" width="4.625" style="5" customWidth="1"/>
    <col min="5377" max="5377" width="65.75" style="5" customWidth="1"/>
    <col min="5378" max="5378" width="17.625" style="5" customWidth="1"/>
    <col min="5379" max="5379" width="17.25" style="5" customWidth="1"/>
    <col min="5380" max="5380" width="13.375" style="5" customWidth="1"/>
    <col min="5381" max="5381" width="14" style="5" customWidth="1"/>
    <col min="5382" max="5382" width="14.125" style="5" customWidth="1"/>
    <col min="5383" max="5383" width="11.125" style="5" customWidth="1"/>
    <col min="5384" max="5384" width="15.25" style="5" customWidth="1"/>
    <col min="5385" max="5385" width="12.75" style="5" bestFit="1" customWidth="1"/>
    <col min="5386" max="5386" width="11.875" style="5" customWidth="1"/>
    <col min="5387" max="5387" width="10.875" style="5" customWidth="1"/>
    <col min="5388" max="5388" width="8" style="5" customWidth="1"/>
    <col min="5389" max="5392" width="9" style="5"/>
    <col min="5393" max="5393" width="15.875" style="5" customWidth="1"/>
    <col min="5394" max="5394" width="13.75" style="5" customWidth="1"/>
    <col min="5395" max="5395" width="16.75" style="5" customWidth="1"/>
    <col min="5396" max="5631" width="9" style="5"/>
    <col min="5632" max="5632" width="4.625" style="5" customWidth="1"/>
    <col min="5633" max="5633" width="65.75" style="5" customWidth="1"/>
    <col min="5634" max="5634" width="17.625" style="5" customWidth="1"/>
    <col min="5635" max="5635" width="17.25" style="5" customWidth="1"/>
    <col min="5636" max="5636" width="13.375" style="5" customWidth="1"/>
    <col min="5637" max="5637" width="14" style="5" customWidth="1"/>
    <col min="5638" max="5638" width="14.125" style="5" customWidth="1"/>
    <col min="5639" max="5639" width="11.125" style="5" customWidth="1"/>
    <col min="5640" max="5640" width="15.25" style="5" customWidth="1"/>
    <col min="5641" max="5641" width="12.75" style="5" bestFit="1" customWidth="1"/>
    <col min="5642" max="5642" width="11.875" style="5" customWidth="1"/>
    <col min="5643" max="5643" width="10.875" style="5" customWidth="1"/>
    <col min="5644" max="5644" width="8" style="5" customWidth="1"/>
    <col min="5645" max="5648" width="9" style="5"/>
    <col min="5649" max="5649" width="15.875" style="5" customWidth="1"/>
    <col min="5650" max="5650" width="13.75" style="5" customWidth="1"/>
    <col min="5651" max="5651" width="16.75" style="5" customWidth="1"/>
    <col min="5652" max="5887" width="9" style="5"/>
    <col min="5888" max="5888" width="4.625" style="5" customWidth="1"/>
    <col min="5889" max="5889" width="65.75" style="5" customWidth="1"/>
    <col min="5890" max="5890" width="17.625" style="5" customWidth="1"/>
    <col min="5891" max="5891" width="17.25" style="5" customWidth="1"/>
    <col min="5892" max="5892" width="13.375" style="5" customWidth="1"/>
    <col min="5893" max="5893" width="14" style="5" customWidth="1"/>
    <col min="5894" max="5894" width="14.125" style="5" customWidth="1"/>
    <col min="5895" max="5895" width="11.125" style="5" customWidth="1"/>
    <col min="5896" max="5896" width="15.25" style="5" customWidth="1"/>
    <col min="5897" max="5897" width="12.75" style="5" bestFit="1" customWidth="1"/>
    <col min="5898" max="5898" width="11.875" style="5" customWidth="1"/>
    <col min="5899" max="5899" width="10.875" style="5" customWidth="1"/>
    <col min="5900" max="5900" width="8" style="5" customWidth="1"/>
    <col min="5901" max="5904" width="9" style="5"/>
    <col min="5905" max="5905" width="15.875" style="5" customWidth="1"/>
    <col min="5906" max="5906" width="13.75" style="5" customWidth="1"/>
    <col min="5907" max="5907" width="16.75" style="5" customWidth="1"/>
    <col min="5908" max="6143" width="9" style="5"/>
    <col min="6144" max="6144" width="4.625" style="5" customWidth="1"/>
    <col min="6145" max="6145" width="65.75" style="5" customWidth="1"/>
    <col min="6146" max="6146" width="17.625" style="5" customWidth="1"/>
    <col min="6147" max="6147" width="17.25" style="5" customWidth="1"/>
    <col min="6148" max="6148" width="13.375" style="5" customWidth="1"/>
    <col min="6149" max="6149" width="14" style="5" customWidth="1"/>
    <col min="6150" max="6150" width="14.125" style="5" customWidth="1"/>
    <col min="6151" max="6151" width="11.125" style="5" customWidth="1"/>
    <col min="6152" max="6152" width="15.25" style="5" customWidth="1"/>
    <col min="6153" max="6153" width="12.75" style="5" bestFit="1" customWidth="1"/>
    <col min="6154" max="6154" width="11.875" style="5" customWidth="1"/>
    <col min="6155" max="6155" width="10.875" style="5" customWidth="1"/>
    <col min="6156" max="6156" width="8" style="5" customWidth="1"/>
    <col min="6157" max="6160" width="9" style="5"/>
    <col min="6161" max="6161" width="15.875" style="5" customWidth="1"/>
    <col min="6162" max="6162" width="13.75" style="5" customWidth="1"/>
    <col min="6163" max="6163" width="16.75" style="5" customWidth="1"/>
    <col min="6164" max="6399" width="9" style="5"/>
    <col min="6400" max="6400" width="4.625" style="5" customWidth="1"/>
    <col min="6401" max="6401" width="65.75" style="5" customWidth="1"/>
    <col min="6402" max="6402" width="17.625" style="5" customWidth="1"/>
    <col min="6403" max="6403" width="17.25" style="5" customWidth="1"/>
    <col min="6404" max="6404" width="13.375" style="5" customWidth="1"/>
    <col min="6405" max="6405" width="14" style="5" customWidth="1"/>
    <col min="6406" max="6406" width="14.125" style="5" customWidth="1"/>
    <col min="6407" max="6407" width="11.125" style="5" customWidth="1"/>
    <col min="6408" max="6408" width="15.25" style="5" customWidth="1"/>
    <col min="6409" max="6409" width="12.75" style="5" bestFit="1" customWidth="1"/>
    <col min="6410" max="6410" width="11.875" style="5" customWidth="1"/>
    <col min="6411" max="6411" width="10.875" style="5" customWidth="1"/>
    <col min="6412" max="6412" width="8" style="5" customWidth="1"/>
    <col min="6413" max="6416" width="9" style="5"/>
    <col min="6417" max="6417" width="15.875" style="5" customWidth="1"/>
    <col min="6418" max="6418" width="13.75" style="5" customWidth="1"/>
    <col min="6419" max="6419" width="16.75" style="5" customWidth="1"/>
    <col min="6420" max="6655" width="9" style="5"/>
    <col min="6656" max="6656" width="4.625" style="5" customWidth="1"/>
    <col min="6657" max="6657" width="65.75" style="5" customWidth="1"/>
    <col min="6658" max="6658" width="17.625" style="5" customWidth="1"/>
    <col min="6659" max="6659" width="17.25" style="5" customWidth="1"/>
    <col min="6660" max="6660" width="13.375" style="5" customWidth="1"/>
    <col min="6661" max="6661" width="14" style="5" customWidth="1"/>
    <col min="6662" max="6662" width="14.125" style="5" customWidth="1"/>
    <col min="6663" max="6663" width="11.125" style="5" customWidth="1"/>
    <col min="6664" max="6664" width="15.25" style="5" customWidth="1"/>
    <col min="6665" max="6665" width="12.75" style="5" bestFit="1" customWidth="1"/>
    <col min="6666" max="6666" width="11.875" style="5" customWidth="1"/>
    <col min="6667" max="6667" width="10.875" style="5" customWidth="1"/>
    <col min="6668" max="6668" width="8" style="5" customWidth="1"/>
    <col min="6669" max="6672" width="9" style="5"/>
    <col min="6673" max="6673" width="15.875" style="5" customWidth="1"/>
    <col min="6674" max="6674" width="13.75" style="5" customWidth="1"/>
    <col min="6675" max="6675" width="16.75" style="5" customWidth="1"/>
    <col min="6676" max="6911" width="9" style="5"/>
    <col min="6912" max="6912" width="4.625" style="5" customWidth="1"/>
    <col min="6913" max="6913" width="65.75" style="5" customWidth="1"/>
    <col min="6914" max="6914" width="17.625" style="5" customWidth="1"/>
    <col min="6915" max="6915" width="17.25" style="5" customWidth="1"/>
    <col min="6916" max="6916" width="13.375" style="5" customWidth="1"/>
    <col min="6917" max="6917" width="14" style="5" customWidth="1"/>
    <col min="6918" max="6918" width="14.125" style="5" customWidth="1"/>
    <col min="6919" max="6919" width="11.125" style="5" customWidth="1"/>
    <col min="6920" max="6920" width="15.25" style="5" customWidth="1"/>
    <col min="6921" max="6921" width="12.75" style="5" bestFit="1" customWidth="1"/>
    <col min="6922" max="6922" width="11.875" style="5" customWidth="1"/>
    <col min="6923" max="6923" width="10.875" style="5" customWidth="1"/>
    <col min="6924" max="6924" width="8" style="5" customWidth="1"/>
    <col min="6925" max="6928" width="9" style="5"/>
    <col min="6929" max="6929" width="15.875" style="5" customWidth="1"/>
    <col min="6930" max="6930" width="13.75" style="5" customWidth="1"/>
    <col min="6931" max="6931" width="16.75" style="5" customWidth="1"/>
    <col min="6932" max="7167" width="9" style="5"/>
    <col min="7168" max="7168" width="4.625" style="5" customWidth="1"/>
    <col min="7169" max="7169" width="65.75" style="5" customWidth="1"/>
    <col min="7170" max="7170" width="17.625" style="5" customWidth="1"/>
    <col min="7171" max="7171" width="17.25" style="5" customWidth="1"/>
    <col min="7172" max="7172" width="13.375" style="5" customWidth="1"/>
    <col min="7173" max="7173" width="14" style="5" customWidth="1"/>
    <col min="7174" max="7174" width="14.125" style="5" customWidth="1"/>
    <col min="7175" max="7175" width="11.125" style="5" customWidth="1"/>
    <col min="7176" max="7176" width="15.25" style="5" customWidth="1"/>
    <col min="7177" max="7177" width="12.75" style="5" bestFit="1" customWidth="1"/>
    <col min="7178" max="7178" width="11.875" style="5" customWidth="1"/>
    <col min="7179" max="7179" width="10.875" style="5" customWidth="1"/>
    <col min="7180" max="7180" width="8" style="5" customWidth="1"/>
    <col min="7181" max="7184" width="9" style="5"/>
    <col min="7185" max="7185" width="15.875" style="5" customWidth="1"/>
    <col min="7186" max="7186" width="13.75" style="5" customWidth="1"/>
    <col min="7187" max="7187" width="16.75" style="5" customWidth="1"/>
    <col min="7188" max="7423" width="9" style="5"/>
    <col min="7424" max="7424" width="4.625" style="5" customWidth="1"/>
    <col min="7425" max="7425" width="65.75" style="5" customWidth="1"/>
    <col min="7426" max="7426" width="17.625" style="5" customWidth="1"/>
    <col min="7427" max="7427" width="17.25" style="5" customWidth="1"/>
    <col min="7428" max="7428" width="13.375" style="5" customWidth="1"/>
    <col min="7429" max="7429" width="14" style="5" customWidth="1"/>
    <col min="7430" max="7430" width="14.125" style="5" customWidth="1"/>
    <col min="7431" max="7431" width="11.125" style="5" customWidth="1"/>
    <col min="7432" max="7432" width="15.25" style="5" customWidth="1"/>
    <col min="7433" max="7433" width="12.75" style="5" bestFit="1" customWidth="1"/>
    <col min="7434" max="7434" width="11.875" style="5" customWidth="1"/>
    <col min="7435" max="7435" width="10.875" style="5" customWidth="1"/>
    <col min="7436" max="7436" width="8" style="5" customWidth="1"/>
    <col min="7437" max="7440" width="9" style="5"/>
    <col min="7441" max="7441" width="15.875" style="5" customWidth="1"/>
    <col min="7442" max="7442" width="13.75" style="5" customWidth="1"/>
    <col min="7443" max="7443" width="16.75" style="5" customWidth="1"/>
    <col min="7444" max="7679" width="9" style="5"/>
    <col min="7680" max="7680" width="4.625" style="5" customWidth="1"/>
    <col min="7681" max="7681" width="65.75" style="5" customWidth="1"/>
    <col min="7682" max="7682" width="17.625" style="5" customWidth="1"/>
    <col min="7683" max="7683" width="17.25" style="5" customWidth="1"/>
    <col min="7684" max="7684" width="13.375" style="5" customWidth="1"/>
    <col min="7685" max="7685" width="14" style="5" customWidth="1"/>
    <col min="7686" max="7686" width="14.125" style="5" customWidth="1"/>
    <col min="7687" max="7687" width="11.125" style="5" customWidth="1"/>
    <col min="7688" max="7688" width="15.25" style="5" customWidth="1"/>
    <col min="7689" max="7689" width="12.75" style="5" bestFit="1" customWidth="1"/>
    <col min="7690" max="7690" width="11.875" style="5" customWidth="1"/>
    <col min="7691" max="7691" width="10.875" style="5" customWidth="1"/>
    <col min="7692" max="7692" width="8" style="5" customWidth="1"/>
    <col min="7693" max="7696" width="9" style="5"/>
    <col min="7697" max="7697" width="15.875" style="5" customWidth="1"/>
    <col min="7698" max="7698" width="13.75" style="5" customWidth="1"/>
    <col min="7699" max="7699" width="16.75" style="5" customWidth="1"/>
    <col min="7700" max="7935" width="9" style="5"/>
    <col min="7936" max="7936" width="4.625" style="5" customWidth="1"/>
    <col min="7937" max="7937" width="65.75" style="5" customWidth="1"/>
    <col min="7938" max="7938" width="17.625" style="5" customWidth="1"/>
    <col min="7939" max="7939" width="17.25" style="5" customWidth="1"/>
    <col min="7940" max="7940" width="13.375" style="5" customWidth="1"/>
    <col min="7941" max="7941" width="14" style="5" customWidth="1"/>
    <col min="7942" max="7942" width="14.125" style="5" customWidth="1"/>
    <col min="7943" max="7943" width="11.125" style="5" customWidth="1"/>
    <col min="7944" max="7944" width="15.25" style="5" customWidth="1"/>
    <col min="7945" max="7945" width="12.75" style="5" bestFit="1" customWidth="1"/>
    <col min="7946" max="7946" width="11.875" style="5" customWidth="1"/>
    <col min="7947" max="7947" width="10.875" style="5" customWidth="1"/>
    <col min="7948" max="7948" width="8" style="5" customWidth="1"/>
    <col min="7949" max="7952" width="9" style="5"/>
    <col min="7953" max="7953" width="15.875" style="5" customWidth="1"/>
    <col min="7954" max="7954" width="13.75" style="5" customWidth="1"/>
    <col min="7955" max="7955" width="16.75" style="5" customWidth="1"/>
    <col min="7956" max="8191" width="9" style="5"/>
    <col min="8192" max="8192" width="4.625" style="5" customWidth="1"/>
    <col min="8193" max="8193" width="65.75" style="5" customWidth="1"/>
    <col min="8194" max="8194" width="17.625" style="5" customWidth="1"/>
    <col min="8195" max="8195" width="17.25" style="5" customWidth="1"/>
    <col min="8196" max="8196" width="13.375" style="5" customWidth="1"/>
    <col min="8197" max="8197" width="14" style="5" customWidth="1"/>
    <col min="8198" max="8198" width="14.125" style="5" customWidth="1"/>
    <col min="8199" max="8199" width="11.125" style="5" customWidth="1"/>
    <col min="8200" max="8200" width="15.25" style="5" customWidth="1"/>
    <col min="8201" max="8201" width="12.75" style="5" bestFit="1" customWidth="1"/>
    <col min="8202" max="8202" width="11.875" style="5" customWidth="1"/>
    <col min="8203" max="8203" width="10.875" style="5" customWidth="1"/>
    <col min="8204" max="8204" width="8" style="5" customWidth="1"/>
    <col min="8205" max="8208" width="9" style="5"/>
    <col min="8209" max="8209" width="15.875" style="5" customWidth="1"/>
    <col min="8210" max="8210" width="13.75" style="5" customWidth="1"/>
    <col min="8211" max="8211" width="16.75" style="5" customWidth="1"/>
    <col min="8212" max="8447" width="9" style="5"/>
    <col min="8448" max="8448" width="4.625" style="5" customWidth="1"/>
    <col min="8449" max="8449" width="65.75" style="5" customWidth="1"/>
    <col min="8450" max="8450" width="17.625" style="5" customWidth="1"/>
    <col min="8451" max="8451" width="17.25" style="5" customWidth="1"/>
    <col min="8452" max="8452" width="13.375" style="5" customWidth="1"/>
    <col min="8453" max="8453" width="14" style="5" customWidth="1"/>
    <col min="8454" max="8454" width="14.125" style="5" customWidth="1"/>
    <col min="8455" max="8455" width="11.125" style="5" customWidth="1"/>
    <col min="8456" max="8456" width="15.25" style="5" customWidth="1"/>
    <col min="8457" max="8457" width="12.75" style="5" bestFit="1" customWidth="1"/>
    <col min="8458" max="8458" width="11.875" style="5" customWidth="1"/>
    <col min="8459" max="8459" width="10.875" style="5" customWidth="1"/>
    <col min="8460" max="8460" width="8" style="5" customWidth="1"/>
    <col min="8461" max="8464" width="9" style="5"/>
    <col min="8465" max="8465" width="15.875" style="5" customWidth="1"/>
    <col min="8466" max="8466" width="13.75" style="5" customWidth="1"/>
    <col min="8467" max="8467" width="16.75" style="5" customWidth="1"/>
    <col min="8468" max="8703" width="9" style="5"/>
    <col min="8704" max="8704" width="4.625" style="5" customWidth="1"/>
    <col min="8705" max="8705" width="65.75" style="5" customWidth="1"/>
    <col min="8706" max="8706" width="17.625" style="5" customWidth="1"/>
    <col min="8707" max="8707" width="17.25" style="5" customWidth="1"/>
    <col min="8708" max="8708" width="13.375" style="5" customWidth="1"/>
    <col min="8709" max="8709" width="14" style="5" customWidth="1"/>
    <col min="8710" max="8710" width="14.125" style="5" customWidth="1"/>
    <col min="8711" max="8711" width="11.125" style="5" customWidth="1"/>
    <col min="8712" max="8712" width="15.25" style="5" customWidth="1"/>
    <col min="8713" max="8713" width="12.75" style="5" bestFit="1" customWidth="1"/>
    <col min="8714" max="8714" width="11.875" style="5" customWidth="1"/>
    <col min="8715" max="8715" width="10.875" style="5" customWidth="1"/>
    <col min="8716" max="8716" width="8" style="5" customWidth="1"/>
    <col min="8717" max="8720" width="9" style="5"/>
    <col min="8721" max="8721" width="15.875" style="5" customWidth="1"/>
    <col min="8722" max="8722" width="13.75" style="5" customWidth="1"/>
    <col min="8723" max="8723" width="16.75" style="5" customWidth="1"/>
    <col min="8724" max="8959" width="9" style="5"/>
    <col min="8960" max="8960" width="4.625" style="5" customWidth="1"/>
    <col min="8961" max="8961" width="65.75" style="5" customWidth="1"/>
    <col min="8962" max="8962" width="17.625" style="5" customWidth="1"/>
    <col min="8963" max="8963" width="17.25" style="5" customWidth="1"/>
    <col min="8964" max="8964" width="13.375" style="5" customWidth="1"/>
    <col min="8965" max="8965" width="14" style="5" customWidth="1"/>
    <col min="8966" max="8966" width="14.125" style="5" customWidth="1"/>
    <col min="8967" max="8967" width="11.125" style="5" customWidth="1"/>
    <col min="8968" max="8968" width="15.25" style="5" customWidth="1"/>
    <col min="8969" max="8969" width="12.75" style="5" bestFit="1" customWidth="1"/>
    <col min="8970" max="8970" width="11.875" style="5" customWidth="1"/>
    <col min="8971" max="8971" width="10.875" style="5" customWidth="1"/>
    <col min="8972" max="8972" width="8" style="5" customWidth="1"/>
    <col min="8973" max="8976" width="9" style="5"/>
    <col min="8977" max="8977" width="15.875" style="5" customWidth="1"/>
    <col min="8978" max="8978" width="13.75" style="5" customWidth="1"/>
    <col min="8979" max="8979" width="16.75" style="5" customWidth="1"/>
    <col min="8980" max="9215" width="9" style="5"/>
    <col min="9216" max="9216" width="4.625" style="5" customWidth="1"/>
    <col min="9217" max="9217" width="65.75" style="5" customWidth="1"/>
    <col min="9218" max="9218" width="17.625" style="5" customWidth="1"/>
    <col min="9219" max="9219" width="17.25" style="5" customWidth="1"/>
    <col min="9220" max="9220" width="13.375" style="5" customWidth="1"/>
    <col min="9221" max="9221" width="14" style="5" customWidth="1"/>
    <col min="9222" max="9222" width="14.125" style="5" customWidth="1"/>
    <col min="9223" max="9223" width="11.125" style="5" customWidth="1"/>
    <col min="9224" max="9224" width="15.25" style="5" customWidth="1"/>
    <col min="9225" max="9225" width="12.75" style="5" bestFit="1" customWidth="1"/>
    <col min="9226" max="9226" width="11.875" style="5" customWidth="1"/>
    <col min="9227" max="9227" width="10.875" style="5" customWidth="1"/>
    <col min="9228" max="9228" width="8" style="5" customWidth="1"/>
    <col min="9229" max="9232" width="9" style="5"/>
    <col min="9233" max="9233" width="15.875" style="5" customWidth="1"/>
    <col min="9234" max="9234" width="13.75" style="5" customWidth="1"/>
    <col min="9235" max="9235" width="16.75" style="5" customWidth="1"/>
    <col min="9236" max="9471" width="9" style="5"/>
    <col min="9472" max="9472" width="4.625" style="5" customWidth="1"/>
    <col min="9473" max="9473" width="65.75" style="5" customWidth="1"/>
    <col min="9474" max="9474" width="17.625" style="5" customWidth="1"/>
    <col min="9475" max="9475" width="17.25" style="5" customWidth="1"/>
    <col min="9476" max="9476" width="13.375" style="5" customWidth="1"/>
    <col min="9477" max="9477" width="14" style="5" customWidth="1"/>
    <col min="9478" max="9478" width="14.125" style="5" customWidth="1"/>
    <col min="9479" max="9479" width="11.125" style="5" customWidth="1"/>
    <col min="9480" max="9480" width="15.25" style="5" customWidth="1"/>
    <col min="9481" max="9481" width="12.75" style="5" bestFit="1" customWidth="1"/>
    <col min="9482" max="9482" width="11.875" style="5" customWidth="1"/>
    <col min="9483" max="9483" width="10.875" style="5" customWidth="1"/>
    <col min="9484" max="9484" width="8" style="5" customWidth="1"/>
    <col min="9485" max="9488" width="9" style="5"/>
    <col min="9489" max="9489" width="15.875" style="5" customWidth="1"/>
    <col min="9490" max="9490" width="13.75" style="5" customWidth="1"/>
    <col min="9491" max="9491" width="16.75" style="5" customWidth="1"/>
    <col min="9492" max="9727" width="9" style="5"/>
    <col min="9728" max="9728" width="4.625" style="5" customWidth="1"/>
    <col min="9729" max="9729" width="65.75" style="5" customWidth="1"/>
    <col min="9730" max="9730" width="17.625" style="5" customWidth="1"/>
    <col min="9731" max="9731" width="17.25" style="5" customWidth="1"/>
    <col min="9732" max="9732" width="13.375" style="5" customWidth="1"/>
    <col min="9733" max="9733" width="14" style="5" customWidth="1"/>
    <col min="9734" max="9734" width="14.125" style="5" customWidth="1"/>
    <col min="9735" max="9735" width="11.125" style="5" customWidth="1"/>
    <col min="9736" max="9736" width="15.25" style="5" customWidth="1"/>
    <col min="9737" max="9737" width="12.75" style="5" bestFit="1" customWidth="1"/>
    <col min="9738" max="9738" width="11.875" style="5" customWidth="1"/>
    <col min="9739" max="9739" width="10.875" style="5" customWidth="1"/>
    <col min="9740" max="9740" width="8" style="5" customWidth="1"/>
    <col min="9741" max="9744" width="9" style="5"/>
    <col min="9745" max="9745" width="15.875" style="5" customWidth="1"/>
    <col min="9746" max="9746" width="13.75" style="5" customWidth="1"/>
    <col min="9747" max="9747" width="16.75" style="5" customWidth="1"/>
    <col min="9748" max="9983" width="9" style="5"/>
    <col min="9984" max="9984" width="4.625" style="5" customWidth="1"/>
    <col min="9985" max="9985" width="65.75" style="5" customWidth="1"/>
    <col min="9986" max="9986" width="17.625" style="5" customWidth="1"/>
    <col min="9987" max="9987" width="17.25" style="5" customWidth="1"/>
    <col min="9988" max="9988" width="13.375" style="5" customWidth="1"/>
    <col min="9989" max="9989" width="14" style="5" customWidth="1"/>
    <col min="9990" max="9990" width="14.125" style="5" customWidth="1"/>
    <col min="9991" max="9991" width="11.125" style="5" customWidth="1"/>
    <col min="9992" max="9992" width="15.25" style="5" customWidth="1"/>
    <col min="9993" max="9993" width="12.75" style="5" bestFit="1" customWidth="1"/>
    <col min="9994" max="9994" width="11.875" style="5" customWidth="1"/>
    <col min="9995" max="9995" width="10.875" style="5" customWidth="1"/>
    <col min="9996" max="9996" width="8" style="5" customWidth="1"/>
    <col min="9997" max="10000" width="9" style="5"/>
    <col min="10001" max="10001" width="15.875" style="5" customWidth="1"/>
    <col min="10002" max="10002" width="13.75" style="5" customWidth="1"/>
    <col min="10003" max="10003" width="16.75" style="5" customWidth="1"/>
    <col min="10004" max="10239" width="9" style="5"/>
    <col min="10240" max="10240" width="4.625" style="5" customWidth="1"/>
    <col min="10241" max="10241" width="65.75" style="5" customWidth="1"/>
    <col min="10242" max="10242" width="17.625" style="5" customWidth="1"/>
    <col min="10243" max="10243" width="17.25" style="5" customWidth="1"/>
    <col min="10244" max="10244" width="13.375" style="5" customWidth="1"/>
    <col min="10245" max="10245" width="14" style="5" customWidth="1"/>
    <col min="10246" max="10246" width="14.125" style="5" customWidth="1"/>
    <col min="10247" max="10247" width="11.125" style="5" customWidth="1"/>
    <col min="10248" max="10248" width="15.25" style="5" customWidth="1"/>
    <col min="10249" max="10249" width="12.75" style="5" bestFit="1" customWidth="1"/>
    <col min="10250" max="10250" width="11.875" style="5" customWidth="1"/>
    <col min="10251" max="10251" width="10.875" style="5" customWidth="1"/>
    <col min="10252" max="10252" width="8" style="5" customWidth="1"/>
    <col min="10253" max="10256" width="9" style="5"/>
    <col min="10257" max="10257" width="15.875" style="5" customWidth="1"/>
    <col min="10258" max="10258" width="13.75" style="5" customWidth="1"/>
    <col min="10259" max="10259" width="16.75" style="5" customWidth="1"/>
    <col min="10260" max="10495" width="9" style="5"/>
    <col min="10496" max="10496" width="4.625" style="5" customWidth="1"/>
    <col min="10497" max="10497" width="65.75" style="5" customWidth="1"/>
    <col min="10498" max="10498" width="17.625" style="5" customWidth="1"/>
    <col min="10499" max="10499" width="17.25" style="5" customWidth="1"/>
    <col min="10500" max="10500" width="13.375" style="5" customWidth="1"/>
    <col min="10501" max="10501" width="14" style="5" customWidth="1"/>
    <col min="10502" max="10502" width="14.125" style="5" customWidth="1"/>
    <col min="10503" max="10503" width="11.125" style="5" customWidth="1"/>
    <col min="10504" max="10504" width="15.25" style="5" customWidth="1"/>
    <col min="10505" max="10505" width="12.75" style="5" bestFit="1" customWidth="1"/>
    <col min="10506" max="10506" width="11.875" style="5" customWidth="1"/>
    <col min="10507" max="10507" width="10.875" style="5" customWidth="1"/>
    <col min="10508" max="10508" width="8" style="5" customWidth="1"/>
    <col min="10509" max="10512" width="9" style="5"/>
    <col min="10513" max="10513" width="15.875" style="5" customWidth="1"/>
    <col min="10514" max="10514" width="13.75" style="5" customWidth="1"/>
    <col min="10515" max="10515" width="16.75" style="5" customWidth="1"/>
    <col min="10516" max="10751" width="9" style="5"/>
    <col min="10752" max="10752" width="4.625" style="5" customWidth="1"/>
    <col min="10753" max="10753" width="65.75" style="5" customWidth="1"/>
    <col min="10754" max="10754" width="17.625" style="5" customWidth="1"/>
    <col min="10755" max="10755" width="17.25" style="5" customWidth="1"/>
    <col min="10756" max="10756" width="13.375" style="5" customWidth="1"/>
    <col min="10757" max="10757" width="14" style="5" customWidth="1"/>
    <col min="10758" max="10758" width="14.125" style="5" customWidth="1"/>
    <col min="10759" max="10759" width="11.125" style="5" customWidth="1"/>
    <col min="10760" max="10760" width="15.25" style="5" customWidth="1"/>
    <col min="10761" max="10761" width="12.75" style="5" bestFit="1" customWidth="1"/>
    <col min="10762" max="10762" width="11.875" style="5" customWidth="1"/>
    <col min="10763" max="10763" width="10.875" style="5" customWidth="1"/>
    <col min="10764" max="10764" width="8" style="5" customWidth="1"/>
    <col min="10765" max="10768" width="9" style="5"/>
    <col min="10769" max="10769" width="15.875" style="5" customWidth="1"/>
    <col min="10770" max="10770" width="13.75" style="5" customWidth="1"/>
    <col min="10771" max="10771" width="16.75" style="5" customWidth="1"/>
    <col min="10772" max="11007" width="9" style="5"/>
    <col min="11008" max="11008" width="4.625" style="5" customWidth="1"/>
    <col min="11009" max="11009" width="65.75" style="5" customWidth="1"/>
    <col min="11010" max="11010" width="17.625" style="5" customWidth="1"/>
    <col min="11011" max="11011" width="17.25" style="5" customWidth="1"/>
    <col min="11012" max="11012" width="13.375" style="5" customWidth="1"/>
    <col min="11013" max="11013" width="14" style="5" customWidth="1"/>
    <col min="11014" max="11014" width="14.125" style="5" customWidth="1"/>
    <col min="11015" max="11015" width="11.125" style="5" customWidth="1"/>
    <col min="11016" max="11016" width="15.25" style="5" customWidth="1"/>
    <col min="11017" max="11017" width="12.75" style="5" bestFit="1" customWidth="1"/>
    <col min="11018" max="11018" width="11.875" style="5" customWidth="1"/>
    <col min="11019" max="11019" width="10.875" style="5" customWidth="1"/>
    <col min="11020" max="11020" width="8" style="5" customWidth="1"/>
    <col min="11021" max="11024" width="9" style="5"/>
    <col min="11025" max="11025" width="15.875" style="5" customWidth="1"/>
    <col min="11026" max="11026" width="13.75" style="5" customWidth="1"/>
    <col min="11027" max="11027" width="16.75" style="5" customWidth="1"/>
    <col min="11028" max="11263" width="9" style="5"/>
    <col min="11264" max="11264" width="4.625" style="5" customWidth="1"/>
    <col min="11265" max="11265" width="65.75" style="5" customWidth="1"/>
    <col min="11266" max="11266" width="17.625" style="5" customWidth="1"/>
    <col min="11267" max="11267" width="17.25" style="5" customWidth="1"/>
    <col min="11268" max="11268" width="13.375" style="5" customWidth="1"/>
    <col min="11269" max="11269" width="14" style="5" customWidth="1"/>
    <col min="11270" max="11270" width="14.125" style="5" customWidth="1"/>
    <col min="11271" max="11271" width="11.125" style="5" customWidth="1"/>
    <col min="11272" max="11272" width="15.25" style="5" customWidth="1"/>
    <col min="11273" max="11273" width="12.75" style="5" bestFit="1" customWidth="1"/>
    <col min="11274" max="11274" width="11.875" style="5" customWidth="1"/>
    <col min="11275" max="11275" width="10.875" style="5" customWidth="1"/>
    <col min="11276" max="11276" width="8" style="5" customWidth="1"/>
    <col min="11277" max="11280" width="9" style="5"/>
    <col min="11281" max="11281" width="15.875" style="5" customWidth="1"/>
    <col min="11282" max="11282" width="13.75" style="5" customWidth="1"/>
    <col min="11283" max="11283" width="16.75" style="5" customWidth="1"/>
    <col min="11284" max="11519" width="9" style="5"/>
    <col min="11520" max="11520" width="4.625" style="5" customWidth="1"/>
    <col min="11521" max="11521" width="65.75" style="5" customWidth="1"/>
    <col min="11522" max="11522" width="17.625" style="5" customWidth="1"/>
    <col min="11523" max="11523" width="17.25" style="5" customWidth="1"/>
    <col min="11524" max="11524" width="13.375" style="5" customWidth="1"/>
    <col min="11525" max="11525" width="14" style="5" customWidth="1"/>
    <col min="11526" max="11526" width="14.125" style="5" customWidth="1"/>
    <col min="11527" max="11527" width="11.125" style="5" customWidth="1"/>
    <col min="11528" max="11528" width="15.25" style="5" customWidth="1"/>
    <col min="11529" max="11529" width="12.75" style="5" bestFit="1" customWidth="1"/>
    <col min="11530" max="11530" width="11.875" style="5" customWidth="1"/>
    <col min="11531" max="11531" width="10.875" style="5" customWidth="1"/>
    <col min="11532" max="11532" width="8" style="5" customWidth="1"/>
    <col min="11533" max="11536" width="9" style="5"/>
    <col min="11537" max="11537" width="15.875" style="5" customWidth="1"/>
    <col min="11538" max="11538" width="13.75" style="5" customWidth="1"/>
    <col min="11539" max="11539" width="16.75" style="5" customWidth="1"/>
    <col min="11540" max="11775" width="9" style="5"/>
    <col min="11776" max="11776" width="4.625" style="5" customWidth="1"/>
    <col min="11777" max="11777" width="65.75" style="5" customWidth="1"/>
    <col min="11778" max="11778" width="17.625" style="5" customWidth="1"/>
    <col min="11779" max="11779" width="17.25" style="5" customWidth="1"/>
    <col min="11780" max="11780" width="13.375" style="5" customWidth="1"/>
    <col min="11781" max="11781" width="14" style="5" customWidth="1"/>
    <col min="11782" max="11782" width="14.125" style="5" customWidth="1"/>
    <col min="11783" max="11783" width="11.125" style="5" customWidth="1"/>
    <col min="11784" max="11784" width="15.25" style="5" customWidth="1"/>
    <col min="11785" max="11785" width="12.75" style="5" bestFit="1" customWidth="1"/>
    <col min="11786" max="11786" width="11.875" style="5" customWidth="1"/>
    <col min="11787" max="11787" width="10.875" style="5" customWidth="1"/>
    <col min="11788" max="11788" width="8" style="5" customWidth="1"/>
    <col min="11789" max="11792" width="9" style="5"/>
    <col min="11793" max="11793" width="15.875" style="5" customWidth="1"/>
    <col min="11794" max="11794" width="13.75" style="5" customWidth="1"/>
    <col min="11795" max="11795" width="16.75" style="5" customWidth="1"/>
    <col min="11796" max="12031" width="9" style="5"/>
    <col min="12032" max="12032" width="4.625" style="5" customWidth="1"/>
    <col min="12033" max="12033" width="65.75" style="5" customWidth="1"/>
    <col min="12034" max="12034" width="17.625" style="5" customWidth="1"/>
    <col min="12035" max="12035" width="17.25" style="5" customWidth="1"/>
    <col min="12036" max="12036" width="13.375" style="5" customWidth="1"/>
    <col min="12037" max="12037" width="14" style="5" customWidth="1"/>
    <col min="12038" max="12038" width="14.125" style="5" customWidth="1"/>
    <col min="12039" max="12039" width="11.125" style="5" customWidth="1"/>
    <col min="12040" max="12040" width="15.25" style="5" customWidth="1"/>
    <col min="12041" max="12041" width="12.75" style="5" bestFit="1" customWidth="1"/>
    <col min="12042" max="12042" width="11.875" style="5" customWidth="1"/>
    <col min="12043" max="12043" width="10.875" style="5" customWidth="1"/>
    <col min="12044" max="12044" width="8" style="5" customWidth="1"/>
    <col min="12045" max="12048" width="9" style="5"/>
    <col min="12049" max="12049" width="15.875" style="5" customWidth="1"/>
    <col min="12050" max="12050" width="13.75" style="5" customWidth="1"/>
    <col min="12051" max="12051" width="16.75" style="5" customWidth="1"/>
    <col min="12052" max="12287" width="9" style="5"/>
    <col min="12288" max="12288" width="4.625" style="5" customWidth="1"/>
    <col min="12289" max="12289" width="65.75" style="5" customWidth="1"/>
    <col min="12290" max="12290" width="17.625" style="5" customWidth="1"/>
    <col min="12291" max="12291" width="17.25" style="5" customWidth="1"/>
    <col min="12292" max="12292" width="13.375" style="5" customWidth="1"/>
    <col min="12293" max="12293" width="14" style="5" customWidth="1"/>
    <col min="12294" max="12294" width="14.125" style="5" customWidth="1"/>
    <col min="12295" max="12295" width="11.125" style="5" customWidth="1"/>
    <col min="12296" max="12296" width="15.25" style="5" customWidth="1"/>
    <col min="12297" max="12297" width="12.75" style="5" bestFit="1" customWidth="1"/>
    <col min="12298" max="12298" width="11.875" style="5" customWidth="1"/>
    <col min="12299" max="12299" width="10.875" style="5" customWidth="1"/>
    <col min="12300" max="12300" width="8" style="5" customWidth="1"/>
    <col min="12301" max="12304" width="9" style="5"/>
    <col min="12305" max="12305" width="15.875" style="5" customWidth="1"/>
    <col min="12306" max="12306" width="13.75" style="5" customWidth="1"/>
    <col min="12307" max="12307" width="16.75" style="5" customWidth="1"/>
    <col min="12308" max="12543" width="9" style="5"/>
    <col min="12544" max="12544" width="4.625" style="5" customWidth="1"/>
    <col min="12545" max="12545" width="65.75" style="5" customWidth="1"/>
    <col min="12546" max="12546" width="17.625" style="5" customWidth="1"/>
    <col min="12547" max="12547" width="17.25" style="5" customWidth="1"/>
    <col min="12548" max="12548" width="13.375" style="5" customWidth="1"/>
    <col min="12549" max="12549" width="14" style="5" customWidth="1"/>
    <col min="12550" max="12550" width="14.125" style="5" customWidth="1"/>
    <col min="12551" max="12551" width="11.125" style="5" customWidth="1"/>
    <col min="12552" max="12552" width="15.25" style="5" customWidth="1"/>
    <col min="12553" max="12553" width="12.75" style="5" bestFit="1" customWidth="1"/>
    <col min="12554" max="12554" width="11.875" style="5" customWidth="1"/>
    <col min="12555" max="12555" width="10.875" style="5" customWidth="1"/>
    <col min="12556" max="12556" width="8" style="5" customWidth="1"/>
    <col min="12557" max="12560" width="9" style="5"/>
    <col min="12561" max="12561" width="15.875" style="5" customWidth="1"/>
    <col min="12562" max="12562" width="13.75" style="5" customWidth="1"/>
    <col min="12563" max="12563" width="16.75" style="5" customWidth="1"/>
    <col min="12564" max="12799" width="9" style="5"/>
    <col min="12800" max="12800" width="4.625" style="5" customWidth="1"/>
    <col min="12801" max="12801" width="65.75" style="5" customWidth="1"/>
    <col min="12802" max="12802" width="17.625" style="5" customWidth="1"/>
    <col min="12803" max="12803" width="17.25" style="5" customWidth="1"/>
    <col min="12804" max="12804" width="13.375" style="5" customWidth="1"/>
    <col min="12805" max="12805" width="14" style="5" customWidth="1"/>
    <col min="12806" max="12806" width="14.125" style="5" customWidth="1"/>
    <col min="12807" max="12807" width="11.125" style="5" customWidth="1"/>
    <col min="12808" max="12808" width="15.25" style="5" customWidth="1"/>
    <col min="12809" max="12809" width="12.75" style="5" bestFit="1" customWidth="1"/>
    <col min="12810" max="12810" width="11.875" style="5" customWidth="1"/>
    <col min="12811" max="12811" width="10.875" style="5" customWidth="1"/>
    <col min="12812" max="12812" width="8" style="5" customWidth="1"/>
    <col min="12813" max="12816" width="9" style="5"/>
    <col min="12817" max="12817" width="15.875" style="5" customWidth="1"/>
    <col min="12818" max="12818" width="13.75" style="5" customWidth="1"/>
    <col min="12819" max="12819" width="16.75" style="5" customWidth="1"/>
    <col min="12820" max="13055" width="9" style="5"/>
    <col min="13056" max="13056" width="4.625" style="5" customWidth="1"/>
    <col min="13057" max="13057" width="65.75" style="5" customWidth="1"/>
    <col min="13058" max="13058" width="17.625" style="5" customWidth="1"/>
    <col min="13059" max="13059" width="17.25" style="5" customWidth="1"/>
    <col min="13060" max="13060" width="13.375" style="5" customWidth="1"/>
    <col min="13061" max="13061" width="14" style="5" customWidth="1"/>
    <col min="13062" max="13062" width="14.125" style="5" customWidth="1"/>
    <col min="13063" max="13063" width="11.125" style="5" customWidth="1"/>
    <col min="13064" max="13064" width="15.25" style="5" customWidth="1"/>
    <col min="13065" max="13065" width="12.75" style="5" bestFit="1" customWidth="1"/>
    <col min="13066" max="13066" width="11.875" style="5" customWidth="1"/>
    <col min="13067" max="13067" width="10.875" style="5" customWidth="1"/>
    <col min="13068" max="13068" width="8" style="5" customWidth="1"/>
    <col min="13069" max="13072" width="9" style="5"/>
    <col min="13073" max="13073" width="15.875" style="5" customWidth="1"/>
    <col min="13074" max="13074" width="13.75" style="5" customWidth="1"/>
    <col min="13075" max="13075" width="16.75" style="5" customWidth="1"/>
    <col min="13076" max="13311" width="9" style="5"/>
    <col min="13312" max="13312" width="4.625" style="5" customWidth="1"/>
    <col min="13313" max="13313" width="65.75" style="5" customWidth="1"/>
    <col min="13314" max="13314" width="17.625" style="5" customWidth="1"/>
    <col min="13315" max="13315" width="17.25" style="5" customWidth="1"/>
    <col min="13316" max="13316" width="13.375" style="5" customWidth="1"/>
    <col min="13317" max="13317" width="14" style="5" customWidth="1"/>
    <col min="13318" max="13318" width="14.125" style="5" customWidth="1"/>
    <col min="13319" max="13319" width="11.125" style="5" customWidth="1"/>
    <col min="13320" max="13320" width="15.25" style="5" customWidth="1"/>
    <col min="13321" max="13321" width="12.75" style="5" bestFit="1" customWidth="1"/>
    <col min="13322" max="13322" width="11.875" style="5" customWidth="1"/>
    <col min="13323" max="13323" width="10.875" style="5" customWidth="1"/>
    <col min="13324" max="13324" width="8" style="5" customWidth="1"/>
    <col min="13325" max="13328" width="9" style="5"/>
    <col min="13329" max="13329" width="15.875" style="5" customWidth="1"/>
    <col min="13330" max="13330" width="13.75" style="5" customWidth="1"/>
    <col min="13331" max="13331" width="16.75" style="5" customWidth="1"/>
    <col min="13332" max="13567" width="9" style="5"/>
    <col min="13568" max="13568" width="4.625" style="5" customWidth="1"/>
    <col min="13569" max="13569" width="65.75" style="5" customWidth="1"/>
    <col min="13570" max="13570" width="17.625" style="5" customWidth="1"/>
    <col min="13571" max="13571" width="17.25" style="5" customWidth="1"/>
    <col min="13572" max="13572" width="13.375" style="5" customWidth="1"/>
    <col min="13573" max="13573" width="14" style="5" customWidth="1"/>
    <col min="13574" max="13574" width="14.125" style="5" customWidth="1"/>
    <col min="13575" max="13575" width="11.125" style="5" customWidth="1"/>
    <col min="13576" max="13576" width="15.25" style="5" customWidth="1"/>
    <col min="13577" max="13577" width="12.75" style="5" bestFit="1" customWidth="1"/>
    <col min="13578" max="13578" width="11.875" style="5" customWidth="1"/>
    <col min="13579" max="13579" width="10.875" style="5" customWidth="1"/>
    <col min="13580" max="13580" width="8" style="5" customWidth="1"/>
    <col min="13581" max="13584" width="9" style="5"/>
    <col min="13585" max="13585" width="15.875" style="5" customWidth="1"/>
    <col min="13586" max="13586" width="13.75" style="5" customWidth="1"/>
    <col min="13587" max="13587" width="16.75" style="5" customWidth="1"/>
    <col min="13588" max="13823" width="9" style="5"/>
    <col min="13824" max="13824" width="4.625" style="5" customWidth="1"/>
    <col min="13825" max="13825" width="65.75" style="5" customWidth="1"/>
    <col min="13826" max="13826" width="17.625" style="5" customWidth="1"/>
    <col min="13827" max="13827" width="17.25" style="5" customWidth="1"/>
    <col min="13828" max="13828" width="13.375" style="5" customWidth="1"/>
    <col min="13829" max="13829" width="14" style="5" customWidth="1"/>
    <col min="13830" max="13830" width="14.125" style="5" customWidth="1"/>
    <col min="13831" max="13831" width="11.125" style="5" customWidth="1"/>
    <col min="13832" max="13832" width="15.25" style="5" customWidth="1"/>
    <col min="13833" max="13833" width="12.75" style="5" bestFit="1" customWidth="1"/>
    <col min="13834" max="13834" width="11.875" style="5" customWidth="1"/>
    <col min="13835" max="13835" width="10.875" style="5" customWidth="1"/>
    <col min="13836" max="13836" width="8" style="5" customWidth="1"/>
    <col min="13837" max="13840" width="9" style="5"/>
    <col min="13841" max="13841" width="15.875" style="5" customWidth="1"/>
    <col min="13842" max="13842" width="13.75" style="5" customWidth="1"/>
    <col min="13843" max="13843" width="16.75" style="5" customWidth="1"/>
    <col min="13844" max="14079" width="9" style="5"/>
    <col min="14080" max="14080" width="4.625" style="5" customWidth="1"/>
    <col min="14081" max="14081" width="65.75" style="5" customWidth="1"/>
    <col min="14082" max="14082" width="17.625" style="5" customWidth="1"/>
    <col min="14083" max="14083" width="17.25" style="5" customWidth="1"/>
    <col min="14084" max="14084" width="13.375" style="5" customWidth="1"/>
    <col min="14085" max="14085" width="14" style="5" customWidth="1"/>
    <col min="14086" max="14086" width="14.125" style="5" customWidth="1"/>
    <col min="14087" max="14087" width="11.125" style="5" customWidth="1"/>
    <col min="14088" max="14088" width="15.25" style="5" customWidth="1"/>
    <col min="14089" max="14089" width="12.75" style="5" bestFit="1" customWidth="1"/>
    <col min="14090" max="14090" width="11.875" style="5" customWidth="1"/>
    <col min="14091" max="14091" width="10.875" style="5" customWidth="1"/>
    <col min="14092" max="14092" width="8" style="5" customWidth="1"/>
    <col min="14093" max="14096" width="9" style="5"/>
    <col min="14097" max="14097" width="15.875" style="5" customWidth="1"/>
    <col min="14098" max="14098" width="13.75" style="5" customWidth="1"/>
    <col min="14099" max="14099" width="16.75" style="5" customWidth="1"/>
    <col min="14100" max="14335" width="9" style="5"/>
    <col min="14336" max="14336" width="4.625" style="5" customWidth="1"/>
    <col min="14337" max="14337" width="65.75" style="5" customWidth="1"/>
    <col min="14338" max="14338" width="17.625" style="5" customWidth="1"/>
    <col min="14339" max="14339" width="17.25" style="5" customWidth="1"/>
    <col min="14340" max="14340" width="13.375" style="5" customWidth="1"/>
    <col min="14341" max="14341" width="14" style="5" customWidth="1"/>
    <col min="14342" max="14342" width="14.125" style="5" customWidth="1"/>
    <col min="14343" max="14343" width="11.125" style="5" customWidth="1"/>
    <col min="14344" max="14344" width="15.25" style="5" customWidth="1"/>
    <col min="14345" max="14345" width="12.75" style="5" bestFit="1" customWidth="1"/>
    <col min="14346" max="14346" width="11.875" style="5" customWidth="1"/>
    <col min="14347" max="14347" width="10.875" style="5" customWidth="1"/>
    <col min="14348" max="14348" width="8" style="5" customWidth="1"/>
    <col min="14349" max="14352" width="9" style="5"/>
    <col min="14353" max="14353" width="15.875" style="5" customWidth="1"/>
    <col min="14354" max="14354" width="13.75" style="5" customWidth="1"/>
    <col min="14355" max="14355" width="16.75" style="5" customWidth="1"/>
    <col min="14356" max="14591" width="9" style="5"/>
    <col min="14592" max="14592" width="4.625" style="5" customWidth="1"/>
    <col min="14593" max="14593" width="65.75" style="5" customWidth="1"/>
    <col min="14594" max="14594" width="17.625" style="5" customWidth="1"/>
    <col min="14595" max="14595" width="17.25" style="5" customWidth="1"/>
    <col min="14596" max="14596" width="13.375" style="5" customWidth="1"/>
    <col min="14597" max="14597" width="14" style="5" customWidth="1"/>
    <col min="14598" max="14598" width="14.125" style="5" customWidth="1"/>
    <col min="14599" max="14599" width="11.125" style="5" customWidth="1"/>
    <col min="14600" max="14600" width="15.25" style="5" customWidth="1"/>
    <col min="14601" max="14601" width="12.75" style="5" bestFit="1" customWidth="1"/>
    <col min="14602" max="14602" width="11.875" style="5" customWidth="1"/>
    <col min="14603" max="14603" width="10.875" style="5" customWidth="1"/>
    <col min="14604" max="14604" width="8" style="5" customWidth="1"/>
    <col min="14605" max="14608" width="9" style="5"/>
    <col min="14609" max="14609" width="15.875" style="5" customWidth="1"/>
    <col min="14610" max="14610" width="13.75" style="5" customWidth="1"/>
    <col min="14611" max="14611" width="16.75" style="5" customWidth="1"/>
    <col min="14612" max="14847" width="9" style="5"/>
    <col min="14848" max="14848" width="4.625" style="5" customWidth="1"/>
    <col min="14849" max="14849" width="65.75" style="5" customWidth="1"/>
    <col min="14850" max="14850" width="17.625" style="5" customWidth="1"/>
    <col min="14851" max="14851" width="17.25" style="5" customWidth="1"/>
    <col min="14852" max="14852" width="13.375" style="5" customWidth="1"/>
    <col min="14853" max="14853" width="14" style="5" customWidth="1"/>
    <col min="14854" max="14854" width="14.125" style="5" customWidth="1"/>
    <col min="14855" max="14855" width="11.125" style="5" customWidth="1"/>
    <col min="14856" max="14856" width="15.25" style="5" customWidth="1"/>
    <col min="14857" max="14857" width="12.75" style="5" bestFit="1" customWidth="1"/>
    <col min="14858" max="14858" width="11.875" style="5" customWidth="1"/>
    <col min="14859" max="14859" width="10.875" style="5" customWidth="1"/>
    <col min="14860" max="14860" width="8" style="5" customWidth="1"/>
    <col min="14861" max="14864" width="9" style="5"/>
    <col min="14865" max="14865" width="15.875" style="5" customWidth="1"/>
    <col min="14866" max="14866" width="13.75" style="5" customWidth="1"/>
    <col min="14867" max="14867" width="16.75" style="5" customWidth="1"/>
    <col min="14868" max="15103" width="9" style="5"/>
    <col min="15104" max="15104" width="4.625" style="5" customWidth="1"/>
    <col min="15105" max="15105" width="65.75" style="5" customWidth="1"/>
    <col min="15106" max="15106" width="17.625" style="5" customWidth="1"/>
    <col min="15107" max="15107" width="17.25" style="5" customWidth="1"/>
    <col min="15108" max="15108" width="13.375" style="5" customWidth="1"/>
    <col min="15109" max="15109" width="14" style="5" customWidth="1"/>
    <col min="15110" max="15110" width="14.125" style="5" customWidth="1"/>
    <col min="15111" max="15111" width="11.125" style="5" customWidth="1"/>
    <col min="15112" max="15112" width="15.25" style="5" customWidth="1"/>
    <col min="15113" max="15113" width="12.75" style="5" bestFit="1" customWidth="1"/>
    <col min="15114" max="15114" width="11.875" style="5" customWidth="1"/>
    <col min="15115" max="15115" width="10.875" style="5" customWidth="1"/>
    <col min="15116" max="15116" width="8" style="5" customWidth="1"/>
    <col min="15117" max="15120" width="9" style="5"/>
    <col min="15121" max="15121" width="15.875" style="5" customWidth="1"/>
    <col min="15122" max="15122" width="13.75" style="5" customWidth="1"/>
    <col min="15123" max="15123" width="16.75" style="5" customWidth="1"/>
    <col min="15124" max="15359" width="9" style="5"/>
    <col min="15360" max="15360" width="4.625" style="5" customWidth="1"/>
    <col min="15361" max="15361" width="65.75" style="5" customWidth="1"/>
    <col min="15362" max="15362" width="17.625" style="5" customWidth="1"/>
    <col min="15363" max="15363" width="17.25" style="5" customWidth="1"/>
    <col min="15364" max="15364" width="13.375" style="5" customWidth="1"/>
    <col min="15365" max="15365" width="14" style="5" customWidth="1"/>
    <col min="15366" max="15366" width="14.125" style="5" customWidth="1"/>
    <col min="15367" max="15367" width="11.125" style="5" customWidth="1"/>
    <col min="15368" max="15368" width="15.25" style="5" customWidth="1"/>
    <col min="15369" max="15369" width="12.75" style="5" bestFit="1" customWidth="1"/>
    <col min="15370" max="15370" width="11.875" style="5" customWidth="1"/>
    <col min="15371" max="15371" width="10.875" style="5" customWidth="1"/>
    <col min="15372" max="15372" width="8" style="5" customWidth="1"/>
    <col min="15373" max="15376" width="9" style="5"/>
    <col min="15377" max="15377" width="15.875" style="5" customWidth="1"/>
    <col min="15378" max="15378" width="13.75" style="5" customWidth="1"/>
    <col min="15379" max="15379" width="16.75" style="5" customWidth="1"/>
    <col min="15380" max="15615" width="9" style="5"/>
    <col min="15616" max="15616" width="4.625" style="5" customWidth="1"/>
    <col min="15617" max="15617" width="65.75" style="5" customWidth="1"/>
    <col min="15618" max="15618" width="17.625" style="5" customWidth="1"/>
    <col min="15619" max="15619" width="17.25" style="5" customWidth="1"/>
    <col min="15620" max="15620" width="13.375" style="5" customWidth="1"/>
    <col min="15621" max="15621" width="14" style="5" customWidth="1"/>
    <col min="15622" max="15622" width="14.125" style="5" customWidth="1"/>
    <col min="15623" max="15623" width="11.125" style="5" customWidth="1"/>
    <col min="15624" max="15624" width="15.25" style="5" customWidth="1"/>
    <col min="15625" max="15625" width="12.75" style="5" bestFit="1" customWidth="1"/>
    <col min="15626" max="15626" width="11.875" style="5" customWidth="1"/>
    <col min="15627" max="15627" width="10.875" style="5" customWidth="1"/>
    <col min="15628" max="15628" width="8" style="5" customWidth="1"/>
    <col min="15629" max="15632" width="9" style="5"/>
    <col min="15633" max="15633" width="15.875" style="5" customWidth="1"/>
    <col min="15634" max="15634" width="13.75" style="5" customWidth="1"/>
    <col min="15635" max="15635" width="16.75" style="5" customWidth="1"/>
    <col min="15636" max="15871" width="9" style="5"/>
    <col min="15872" max="15872" width="4.625" style="5" customWidth="1"/>
    <col min="15873" max="15873" width="65.75" style="5" customWidth="1"/>
    <col min="15874" max="15874" width="17.625" style="5" customWidth="1"/>
    <col min="15875" max="15875" width="17.25" style="5" customWidth="1"/>
    <col min="15876" max="15876" width="13.375" style="5" customWidth="1"/>
    <col min="15877" max="15877" width="14" style="5" customWidth="1"/>
    <col min="15878" max="15878" width="14.125" style="5" customWidth="1"/>
    <col min="15879" max="15879" width="11.125" style="5" customWidth="1"/>
    <col min="15880" max="15880" width="15.25" style="5" customWidth="1"/>
    <col min="15881" max="15881" width="12.75" style="5" bestFit="1" customWidth="1"/>
    <col min="15882" max="15882" width="11.875" style="5" customWidth="1"/>
    <col min="15883" max="15883" width="10.875" style="5" customWidth="1"/>
    <col min="15884" max="15884" width="8" style="5" customWidth="1"/>
    <col min="15885" max="15888" width="9" style="5"/>
    <col min="15889" max="15889" width="15.875" style="5" customWidth="1"/>
    <col min="15890" max="15890" width="13.75" style="5" customWidth="1"/>
    <col min="15891" max="15891" width="16.75" style="5" customWidth="1"/>
    <col min="15892" max="16127" width="9" style="5"/>
    <col min="16128" max="16128" width="4.625" style="5" customWidth="1"/>
    <col min="16129" max="16129" width="65.75" style="5" customWidth="1"/>
    <col min="16130" max="16130" width="17.625" style="5" customWidth="1"/>
    <col min="16131" max="16131" width="17.25" style="5" customWidth="1"/>
    <col min="16132" max="16132" width="13.375" style="5" customWidth="1"/>
    <col min="16133" max="16133" width="14" style="5" customWidth="1"/>
    <col min="16134" max="16134" width="14.125" style="5" customWidth="1"/>
    <col min="16135" max="16135" width="11.125" style="5" customWidth="1"/>
    <col min="16136" max="16136" width="15.25" style="5" customWidth="1"/>
    <col min="16137" max="16137" width="12.75" style="5" bestFit="1" customWidth="1"/>
    <col min="16138" max="16138" width="11.875" style="5" customWidth="1"/>
    <col min="16139" max="16139" width="10.875" style="5" customWidth="1"/>
    <col min="16140" max="16140" width="8" style="5" customWidth="1"/>
    <col min="16141" max="16144" width="9" style="5"/>
    <col min="16145" max="16145" width="15.875" style="5" customWidth="1"/>
    <col min="16146" max="16146" width="13.75" style="5" customWidth="1"/>
    <col min="16147" max="16147" width="16.75" style="5" customWidth="1"/>
    <col min="16148" max="16384" width="9" style="5"/>
  </cols>
  <sheetData>
    <row r="1" spans="2:15" s="1" customFormat="1">
      <c r="B1" s="205" t="s">
        <v>156</v>
      </c>
      <c r="C1" s="205"/>
      <c r="D1" s="205"/>
      <c r="E1" s="205"/>
      <c r="F1" s="205"/>
      <c r="G1" s="205"/>
      <c r="H1" s="2"/>
      <c r="I1" s="3"/>
      <c r="J1" s="4"/>
      <c r="K1" s="4"/>
    </row>
    <row r="2" spans="2:15">
      <c r="B2" s="206" t="s">
        <v>155</v>
      </c>
      <c r="C2" s="206"/>
      <c r="D2" s="206"/>
      <c r="E2" s="206"/>
      <c r="F2" s="206"/>
      <c r="G2" s="206"/>
      <c r="H2" s="6"/>
      <c r="I2" s="7"/>
    </row>
    <row r="3" spans="2:15" s="1" customFormat="1" ht="33" customHeight="1">
      <c r="B3" s="196" t="s">
        <v>0</v>
      </c>
      <c r="C3" s="197" t="s">
        <v>1</v>
      </c>
      <c r="D3" s="195" t="s">
        <v>2</v>
      </c>
      <c r="E3" s="195" t="s">
        <v>3</v>
      </c>
      <c r="F3" s="195" t="s">
        <v>4</v>
      </c>
      <c r="G3" s="195" t="s">
        <v>5</v>
      </c>
      <c r="H3" s="9" t="s">
        <v>6</v>
      </c>
      <c r="I3" s="9" t="s">
        <v>7</v>
      </c>
      <c r="J3" s="4"/>
    </row>
    <row r="4" spans="2:15" s="1" customFormat="1">
      <c r="B4" s="10" t="s">
        <v>119</v>
      </c>
      <c r="C4" s="11" t="s">
        <v>94</v>
      </c>
      <c r="D4" s="27">
        <f>รายละเอียดจัดสรร!D19</f>
        <v>10046446</v>
      </c>
      <c r="E4" s="27">
        <f>รายละเอียดจัดสรร!E19</f>
        <v>67321</v>
      </c>
      <c r="F4" s="13">
        <f>D4-E4</f>
        <v>9979125</v>
      </c>
      <c r="G4" s="13">
        <f>E4*100/D4</f>
        <v>0.67009766438798357</v>
      </c>
      <c r="H4" s="14" t="s">
        <v>8</v>
      </c>
      <c r="I4" s="15"/>
      <c r="J4" s="16">
        <v>5027014.93</v>
      </c>
      <c r="K4" s="17">
        <f>E4-J4</f>
        <v>-4959693.93</v>
      </c>
      <c r="L4" s="18">
        <v>5027014.93</v>
      </c>
      <c r="M4" s="17">
        <f>D4-L4</f>
        <v>5019431.07</v>
      </c>
      <c r="N4" s="19"/>
    </row>
    <row r="5" spans="2:15" s="1" customFormat="1">
      <c r="B5" s="10" t="s">
        <v>120</v>
      </c>
      <c r="C5" s="11" t="s">
        <v>100</v>
      </c>
      <c r="D5" s="27">
        <f>รายละเอียดจัดสรร!D27</f>
        <v>73100</v>
      </c>
      <c r="E5" s="27">
        <v>0</v>
      </c>
      <c r="F5" s="13">
        <f>D5-E5</f>
        <v>73100</v>
      </c>
      <c r="G5" s="13">
        <f>E5*100/D5</f>
        <v>0</v>
      </c>
      <c r="H5" s="14"/>
      <c r="I5" s="15"/>
      <c r="J5" s="16"/>
      <c r="K5" s="17"/>
      <c r="L5" s="18"/>
      <c r="M5" s="17"/>
      <c r="N5" s="19"/>
    </row>
    <row r="6" spans="2:15" s="1" customFormat="1">
      <c r="B6" s="20" t="s">
        <v>114</v>
      </c>
      <c r="C6" s="11" t="s">
        <v>99</v>
      </c>
      <c r="D6" s="27">
        <f>รายละเอียดจัดสรร!D31</f>
        <v>239100</v>
      </c>
      <c r="E6" s="105">
        <v>0</v>
      </c>
      <c r="F6" s="13">
        <f t="shared" ref="F6:F8" si="0">D6-E6</f>
        <v>239100</v>
      </c>
      <c r="G6" s="21">
        <f>E6*100/D6</f>
        <v>0</v>
      </c>
      <c r="H6" s="14" t="s">
        <v>9</v>
      </c>
      <c r="I6" s="22"/>
      <c r="J6" s="16">
        <v>56120399.490000002</v>
      </c>
      <c r="K6" s="17">
        <f t="shared" ref="K6:K8" si="1">E6-J6</f>
        <v>-56120399.490000002</v>
      </c>
      <c r="L6" s="23">
        <v>56151095.490000002</v>
      </c>
      <c r="M6" s="17">
        <f t="shared" ref="M6:M8" si="2">D6-L6</f>
        <v>-55911995.490000002</v>
      </c>
      <c r="N6" s="19"/>
      <c r="O6" s="5"/>
    </row>
    <row r="7" spans="2:15" s="1" customFormat="1">
      <c r="B7" s="20" t="s">
        <v>164</v>
      </c>
      <c r="C7" s="11" t="s">
        <v>122</v>
      </c>
      <c r="D7" s="27">
        <f>รายละเอียดจัดสรร!D37</f>
        <v>1279684</v>
      </c>
      <c r="E7" s="157">
        <v>0</v>
      </c>
      <c r="F7" s="13">
        <f t="shared" ref="F7" si="3">D7-E7</f>
        <v>1279684</v>
      </c>
      <c r="G7" s="21">
        <f>E7*100/D7</f>
        <v>0</v>
      </c>
      <c r="H7" s="14"/>
      <c r="I7" s="22"/>
      <c r="J7" s="16"/>
      <c r="K7" s="17"/>
      <c r="L7" s="23"/>
      <c r="M7" s="17"/>
      <c r="N7" s="19"/>
      <c r="O7" s="5"/>
    </row>
    <row r="8" spans="2:15" s="1" customFormat="1">
      <c r="B8" s="10" t="s">
        <v>121</v>
      </c>
      <c r="C8" s="11" t="s">
        <v>101</v>
      </c>
      <c r="D8" s="27">
        <f>รายละเอียดจัดสรร!D42</f>
        <v>79100</v>
      </c>
      <c r="E8" s="24">
        <v>0</v>
      </c>
      <c r="F8" s="13">
        <f t="shared" si="0"/>
        <v>79100</v>
      </c>
      <c r="G8" s="13">
        <f t="shared" ref="G8" si="4">E8*100/D8</f>
        <v>0</v>
      </c>
      <c r="H8" s="14" t="s">
        <v>10</v>
      </c>
      <c r="I8" s="25"/>
      <c r="J8" s="16">
        <v>306126</v>
      </c>
      <c r="K8" s="17">
        <f t="shared" si="1"/>
        <v>-306126</v>
      </c>
      <c r="L8" s="18">
        <v>306224</v>
      </c>
      <c r="M8" s="17">
        <f t="shared" si="2"/>
        <v>-227124</v>
      </c>
      <c r="N8" s="19"/>
      <c r="O8" s="5"/>
    </row>
    <row r="9" spans="2:15" ht="21.75" thickBot="1">
      <c r="B9" s="210" t="s">
        <v>11</v>
      </c>
      <c r="C9" s="211"/>
      <c r="D9" s="198">
        <f>SUM(D4:D8)</f>
        <v>11717430</v>
      </c>
      <c r="E9" s="198">
        <f>SUM(E4:E8)</f>
        <v>67321</v>
      </c>
      <c r="F9" s="198">
        <f>SUM(F4:F8)</f>
        <v>11650109</v>
      </c>
      <c r="G9" s="199">
        <f>E9*100/D9</f>
        <v>0.57453724920908422</v>
      </c>
      <c r="H9" s="9"/>
      <c r="I9" s="28"/>
      <c r="J9" s="8">
        <f>SUM(J4:J8)</f>
        <v>61453540.420000002</v>
      </c>
      <c r="K9" s="8">
        <f>SUM(K4:K8)</f>
        <v>-61386219.420000002</v>
      </c>
      <c r="L9" s="29">
        <f>J9*100/D9</f>
        <v>524.46262038689372</v>
      </c>
      <c r="M9" s="17"/>
      <c r="N9" s="19"/>
    </row>
    <row r="10" spans="2:15" s="30" customFormat="1" ht="21.75" hidden="1" thickTop="1">
      <c r="B10" s="31"/>
      <c r="C10" s="32"/>
      <c r="D10" s="33"/>
      <c r="E10" s="34"/>
      <c r="F10" s="35"/>
      <c r="G10" s="35"/>
      <c r="H10" s="36"/>
      <c r="I10" s="35"/>
      <c r="J10" s="37"/>
    </row>
    <row r="11" spans="2:15" s="30" customFormat="1" hidden="1">
      <c r="B11" s="31"/>
      <c r="C11" s="32"/>
      <c r="D11" s="33"/>
      <c r="E11" s="33"/>
      <c r="F11" s="35"/>
      <c r="G11" s="35"/>
      <c r="H11" s="36"/>
      <c r="I11" s="35"/>
      <c r="J11" s="38"/>
    </row>
    <row r="12" spans="2:15" s="1" customFormat="1" hidden="1">
      <c r="B12" s="205" t="s">
        <v>12</v>
      </c>
      <c r="C12" s="205"/>
      <c r="D12" s="205"/>
      <c r="E12" s="205"/>
      <c r="F12" s="205"/>
      <c r="G12" s="205"/>
      <c r="H12" s="2"/>
      <c r="I12" s="3"/>
      <c r="J12" s="4"/>
      <c r="K12" s="4"/>
    </row>
    <row r="13" spans="2:15" s="1" customFormat="1" hidden="1">
      <c r="B13" s="207" t="str">
        <f>B2</f>
        <v xml:space="preserve"> ณ วันที่  30 ตุลาคม 2567</v>
      </c>
      <c r="C13" s="207"/>
      <c r="D13" s="207"/>
      <c r="E13" s="207"/>
      <c r="F13" s="207"/>
      <c r="G13" s="207"/>
      <c r="H13" s="6"/>
      <c r="I13" s="7"/>
      <c r="J13" s="4"/>
      <c r="K13" s="4"/>
    </row>
    <row r="14" spans="2:15" s="1" customFormat="1" hidden="1">
      <c r="B14" s="39" t="s">
        <v>13</v>
      </c>
      <c r="C14" s="40" t="s">
        <v>1</v>
      </c>
      <c r="D14" s="41" t="s">
        <v>2</v>
      </c>
      <c r="E14" s="42" t="s">
        <v>14</v>
      </c>
      <c r="F14" s="43" t="s">
        <v>4</v>
      </c>
      <c r="G14" s="9" t="s">
        <v>5</v>
      </c>
      <c r="H14" s="36"/>
      <c r="I14" s="36"/>
      <c r="J14" s="4"/>
    </row>
    <row r="15" spans="2:15" hidden="1">
      <c r="B15" s="44"/>
      <c r="C15" s="45"/>
      <c r="D15" s="12"/>
      <c r="E15" s="12"/>
      <c r="F15" s="12">
        <f>D15-E15</f>
        <v>0</v>
      </c>
      <c r="G15" s="46" t="e">
        <f>E15*100/D15</f>
        <v>#DIV/0!</v>
      </c>
      <c r="H15" s="47"/>
      <c r="I15" s="47"/>
      <c r="K15" s="5"/>
    </row>
    <row r="16" spans="2:15" hidden="1">
      <c r="B16" s="44"/>
      <c r="C16" s="48"/>
      <c r="D16" s="21"/>
      <c r="E16" s="12"/>
      <c r="F16" s="12">
        <f>D16-E16</f>
        <v>0</v>
      </c>
      <c r="G16" s="46" t="e">
        <f>E16*100/D16</f>
        <v>#DIV/0!</v>
      </c>
      <c r="H16" s="47"/>
      <c r="I16" s="47"/>
      <c r="J16" s="8">
        <v>0</v>
      </c>
      <c r="K16" s="5"/>
    </row>
    <row r="17" spans="2:15" hidden="1">
      <c r="B17" s="208" t="s">
        <v>11</v>
      </c>
      <c r="C17" s="209"/>
      <c r="D17" s="27">
        <f>SUM(D15:D16)</f>
        <v>0</v>
      </c>
      <c r="E17" s="27">
        <f>SUM(E15:E16)</f>
        <v>0</v>
      </c>
      <c r="F17" s="27">
        <f>SUM(F15:F16)</f>
        <v>0</v>
      </c>
      <c r="G17" s="14" t="e">
        <f>E17*100/D17</f>
        <v>#DIV/0!</v>
      </c>
      <c r="H17" s="47"/>
      <c r="I17" s="47"/>
      <c r="K17" s="5"/>
    </row>
    <row r="18" spans="2:15" hidden="1">
      <c r="B18" s="49"/>
      <c r="C18" s="49"/>
      <c r="D18" s="50"/>
      <c r="E18" s="50"/>
      <c r="F18" s="50"/>
      <c r="G18" s="47"/>
      <c r="H18" s="47"/>
      <c r="I18" s="47"/>
      <c r="K18" s="5"/>
    </row>
    <row r="19" spans="2:15" s="1" customFormat="1" hidden="1">
      <c r="B19" s="205" t="s">
        <v>12</v>
      </c>
      <c r="C19" s="205"/>
      <c r="D19" s="205"/>
      <c r="E19" s="205"/>
      <c r="F19" s="205"/>
      <c r="G19" s="205"/>
      <c r="H19" s="2"/>
      <c r="I19" s="3"/>
      <c r="J19" s="4"/>
      <c r="K19" s="4"/>
    </row>
    <row r="20" spans="2:15" s="1" customFormat="1" hidden="1">
      <c r="B20" s="39" t="s">
        <v>15</v>
      </c>
      <c r="C20" s="40" t="s">
        <v>1</v>
      </c>
      <c r="D20" s="41" t="s">
        <v>2</v>
      </c>
      <c r="E20" s="42" t="s">
        <v>14</v>
      </c>
      <c r="F20" s="43" t="s">
        <v>4</v>
      </c>
      <c r="G20" s="9" t="s">
        <v>5</v>
      </c>
      <c r="H20" s="36"/>
      <c r="I20" s="36"/>
      <c r="J20" s="4"/>
    </row>
    <row r="21" spans="2:15" hidden="1">
      <c r="B21" s="26"/>
      <c r="C21" s="51"/>
      <c r="D21" s="12"/>
      <c r="E21" s="12"/>
      <c r="F21" s="12"/>
      <c r="G21" s="46"/>
      <c r="H21" s="47"/>
      <c r="I21" s="47"/>
      <c r="K21" s="5"/>
    </row>
    <row r="22" spans="2:15" s="1" customFormat="1" hidden="1">
      <c r="B22" s="52"/>
      <c r="C22" s="11"/>
      <c r="D22" s="12"/>
      <c r="E22" s="12"/>
      <c r="F22" s="12">
        <f>D22-E22</f>
        <v>0</v>
      </c>
      <c r="G22" s="46" t="e">
        <f>E22*100/D22</f>
        <v>#DIV/0!</v>
      </c>
      <c r="H22" s="47" t="s">
        <v>16</v>
      </c>
      <c r="I22" s="47"/>
      <c r="J22" s="4"/>
      <c r="L22" s="5"/>
      <c r="M22" s="8"/>
      <c r="N22" s="53"/>
      <c r="O22" s="5"/>
    </row>
    <row r="23" spans="2:15" s="1" customFormat="1" hidden="1">
      <c r="B23" s="52"/>
      <c r="C23" s="11"/>
      <c r="D23" s="12"/>
      <c r="E23" s="12"/>
      <c r="F23" s="12">
        <f>D23-E23</f>
        <v>0</v>
      </c>
      <c r="G23" s="46" t="e">
        <f>E23*100/D23</f>
        <v>#DIV/0!</v>
      </c>
      <c r="H23" s="47"/>
      <c r="I23" s="47"/>
      <c r="J23" s="4"/>
      <c r="L23" s="5"/>
      <c r="M23" s="8"/>
      <c r="N23" s="53"/>
      <c r="O23" s="5"/>
    </row>
    <row r="24" spans="2:15" s="1" customFormat="1" hidden="1">
      <c r="B24" s="54"/>
      <c r="C24" s="11"/>
      <c r="D24" s="12"/>
      <c r="E24" s="12"/>
      <c r="F24" s="12">
        <f>D24-E24</f>
        <v>0</v>
      </c>
      <c r="G24" s="46" t="e">
        <f>E24*100/D24</f>
        <v>#DIV/0!</v>
      </c>
      <c r="H24" s="47"/>
      <c r="I24" s="47"/>
      <c r="J24" s="8"/>
      <c r="K24" s="38"/>
      <c r="L24" s="5"/>
      <c r="M24" s="5"/>
      <c r="N24" s="5"/>
      <c r="O24" s="5"/>
    </row>
    <row r="25" spans="2:15" s="1" customFormat="1" hidden="1">
      <c r="B25" s="52"/>
      <c r="C25" s="11"/>
      <c r="D25" s="12"/>
      <c r="E25" s="12"/>
      <c r="F25" s="12">
        <f>D25-E25</f>
        <v>0</v>
      </c>
      <c r="G25" s="46" t="e">
        <f>E25*100/D25</f>
        <v>#DIV/0!</v>
      </c>
      <c r="H25" s="47"/>
      <c r="I25" s="47"/>
      <c r="J25" s="8"/>
      <c r="K25" s="8"/>
      <c r="L25" s="5"/>
      <c r="M25" s="5"/>
      <c r="N25" s="5"/>
      <c r="O25" s="5"/>
    </row>
    <row r="26" spans="2:15" ht="21.75" hidden="1" thickBot="1">
      <c r="C26" s="55" t="s">
        <v>11</v>
      </c>
      <c r="D26" s="56">
        <f>SUM(D22:D25)</f>
        <v>0</v>
      </c>
      <c r="E26" s="56">
        <f>SUM(E22:E25)</f>
        <v>0</v>
      </c>
      <c r="F26" s="56">
        <f>SUM(F22:F25)</f>
        <v>0</v>
      </c>
      <c r="G26" s="56" t="e">
        <f>E26*100/D26</f>
        <v>#DIV/0!</v>
      </c>
      <c r="H26" s="57"/>
      <c r="I26" s="58"/>
    </row>
    <row r="27" spans="2:15" ht="21.75" hidden="1" thickTop="1">
      <c r="C27" s="59"/>
      <c r="D27" s="59"/>
      <c r="E27" s="59"/>
      <c r="F27" s="59"/>
      <c r="G27" s="35"/>
      <c r="H27" s="36"/>
      <c r="I27" s="35"/>
    </row>
    <row r="28" spans="2:15" s="1" customFormat="1" hidden="1">
      <c r="B28" s="205" t="s">
        <v>12</v>
      </c>
      <c r="C28" s="205"/>
      <c r="D28" s="205"/>
      <c r="E28" s="205"/>
      <c r="F28" s="205"/>
      <c r="G28" s="205"/>
      <c r="H28" s="2"/>
      <c r="I28" s="3"/>
      <c r="J28" s="8"/>
      <c r="K28" s="38"/>
      <c r="L28" s="5"/>
      <c r="M28" s="5"/>
      <c r="N28" s="5"/>
    </row>
    <row r="29" spans="2:15" s="1" customFormat="1" hidden="1">
      <c r="B29" s="207" t="str">
        <f>B2</f>
        <v xml:space="preserve"> ณ วันที่  30 ตุลาคม 2567</v>
      </c>
      <c r="C29" s="207"/>
      <c r="D29" s="207"/>
      <c r="E29" s="207"/>
      <c r="F29" s="207"/>
      <c r="G29" s="207"/>
      <c r="H29" s="6"/>
      <c r="I29" s="7"/>
      <c r="J29" s="8"/>
      <c r="K29" s="38"/>
      <c r="L29" s="5"/>
      <c r="M29" s="5"/>
      <c r="N29" s="5"/>
    </row>
    <row r="30" spans="2:15" s="1" customFormat="1" hidden="1">
      <c r="B30" s="39" t="s">
        <v>17</v>
      </c>
      <c r="C30" s="55" t="s">
        <v>1</v>
      </c>
      <c r="D30" s="60" t="s">
        <v>2</v>
      </c>
      <c r="E30" s="9" t="s">
        <v>14</v>
      </c>
      <c r="F30" s="43" t="s">
        <v>4</v>
      </c>
      <c r="G30" s="9" t="s">
        <v>5</v>
      </c>
      <c r="H30" s="36"/>
      <c r="I30" s="36"/>
      <c r="J30" s="8"/>
      <c r="K30" s="8"/>
      <c r="L30" s="5"/>
      <c r="M30" s="5"/>
      <c r="N30" s="5"/>
    </row>
    <row r="31" spans="2:15" hidden="1">
      <c r="B31" s="52"/>
      <c r="C31" s="61"/>
      <c r="D31" s="62"/>
      <c r="E31" s="15"/>
      <c r="F31" s="63">
        <f>D31-E31</f>
        <v>0</v>
      </c>
      <c r="G31" s="63" t="e">
        <f>E31*100/D31</f>
        <v>#DIV/0!</v>
      </c>
      <c r="H31" s="64" t="s">
        <v>18</v>
      </c>
      <c r="I31" s="65"/>
      <c r="K31" s="38"/>
    </row>
    <row r="32" spans="2:15" hidden="1">
      <c r="B32" s="208" t="s">
        <v>11</v>
      </c>
      <c r="C32" s="209"/>
      <c r="D32" s="15"/>
      <c r="E32" s="15"/>
      <c r="F32" s="63"/>
      <c r="G32" s="63"/>
      <c r="H32" s="64"/>
      <c r="I32" s="65"/>
      <c r="J32" s="4"/>
      <c r="K32" s="4"/>
      <c r="L32" s="1"/>
      <c r="M32" s="1"/>
      <c r="N32" s="1"/>
    </row>
    <row r="33" spans="2:15" ht="21.75" hidden="1" thickBot="1">
      <c r="C33" s="55" t="s">
        <v>11</v>
      </c>
      <c r="D33" s="66">
        <f>SUM(D31:D32)</f>
        <v>0</v>
      </c>
      <c r="E33" s="66">
        <f>SUM(E31:E32)</f>
        <v>0</v>
      </c>
      <c r="F33" s="67">
        <v>0</v>
      </c>
      <c r="G33" s="63" t="e">
        <f t="shared" ref="G33" si="5">E33*100/D33</f>
        <v>#DIV/0!</v>
      </c>
      <c r="H33" s="57"/>
      <c r="I33" s="58"/>
      <c r="J33" s="4"/>
      <c r="K33" s="4"/>
      <c r="L33" s="1"/>
      <c r="M33" s="1"/>
      <c r="N33" s="1"/>
    </row>
    <row r="34" spans="2:15" ht="21.75" hidden="1" thickTop="1">
      <c r="B34" s="68"/>
      <c r="C34" s="69"/>
      <c r="D34" s="69"/>
      <c r="E34" s="69"/>
      <c r="F34" s="69"/>
      <c r="G34" s="69"/>
      <c r="H34" s="47"/>
      <c r="I34" s="69"/>
      <c r="J34" s="70"/>
      <c r="K34" s="71"/>
      <c r="L34" s="71"/>
      <c r="M34" s="72"/>
      <c r="N34" s="72"/>
    </row>
    <row r="35" spans="2:15" ht="24" hidden="1" customHeight="1">
      <c r="B35" s="68"/>
      <c r="C35" s="69"/>
      <c r="D35" s="69"/>
      <c r="E35" s="69"/>
      <c r="F35" s="69"/>
      <c r="G35" s="69"/>
      <c r="H35" s="47"/>
      <c r="I35" s="69"/>
      <c r="J35" s="65"/>
      <c r="L35" s="8"/>
    </row>
    <row r="36" spans="2:15" ht="25.5" hidden="1" customHeight="1" thickTop="1">
      <c r="B36" s="205" t="s">
        <v>12</v>
      </c>
      <c r="C36" s="205"/>
      <c r="D36" s="205"/>
      <c r="E36" s="205"/>
      <c r="F36" s="205"/>
      <c r="G36" s="205"/>
      <c r="H36" s="2"/>
      <c r="I36" s="3"/>
      <c r="J36" s="65"/>
      <c r="L36" s="8"/>
    </row>
    <row r="37" spans="2:15" ht="25.5" hidden="1" customHeight="1">
      <c r="B37" s="207" t="str">
        <f>B2</f>
        <v xml:space="preserve"> ณ วันที่  30 ตุลาคม 2567</v>
      </c>
      <c r="C37" s="207"/>
      <c r="D37" s="207"/>
      <c r="E37" s="207"/>
      <c r="F37" s="207"/>
      <c r="G37" s="207"/>
      <c r="H37" s="6"/>
      <c r="I37" s="7"/>
      <c r="J37" s="65"/>
      <c r="L37" s="8"/>
    </row>
    <row r="38" spans="2:15" ht="24" hidden="1" customHeight="1">
      <c r="B38" s="39" t="s">
        <v>19</v>
      </c>
      <c r="C38" s="55" t="s">
        <v>1</v>
      </c>
      <c r="D38" s="60" t="s">
        <v>2</v>
      </c>
      <c r="E38" s="9" t="s">
        <v>14</v>
      </c>
      <c r="F38" s="43" t="s">
        <v>4</v>
      </c>
      <c r="G38" s="9" t="s">
        <v>5</v>
      </c>
      <c r="H38" s="36"/>
      <c r="I38" s="36"/>
      <c r="J38" s="65"/>
      <c r="L38" s="8"/>
    </row>
    <row r="39" spans="2:15" hidden="1">
      <c r="B39" s="26"/>
      <c r="C39" s="61" t="s">
        <v>174</v>
      </c>
      <c r="D39" s="15">
        <v>0</v>
      </c>
      <c r="E39" s="15">
        <v>1653324.83</v>
      </c>
      <c r="F39" s="15">
        <f>D39-E39</f>
        <v>-1653324.83</v>
      </c>
      <c r="G39" s="15" t="e">
        <f>E39*100/D39</f>
        <v>#DIV/0!</v>
      </c>
      <c r="H39" s="47"/>
      <c r="I39" s="69"/>
      <c r="J39" s="65"/>
      <c r="L39" s="8"/>
    </row>
    <row r="40" spans="2:15" ht="24" hidden="1" customHeight="1">
      <c r="B40" s="52"/>
      <c r="C40" s="61"/>
      <c r="D40" s="61"/>
      <c r="E40" s="15"/>
      <c r="F40" s="15"/>
      <c r="G40" s="15"/>
      <c r="H40" s="47"/>
      <c r="I40" s="69"/>
      <c r="J40" s="65"/>
      <c r="L40" s="8"/>
    </row>
    <row r="41" spans="2:15" ht="24.75" hidden="1" customHeight="1" thickBot="1">
      <c r="C41" s="69"/>
      <c r="D41" s="56">
        <f>SUM(D39:D40)</f>
        <v>0</v>
      </c>
      <c r="E41" s="56">
        <f>SUM(E39:E40)</f>
        <v>1653324.83</v>
      </c>
      <c r="F41" s="56">
        <f>SUM(F39:F40)</f>
        <v>-1653324.83</v>
      </c>
      <c r="G41" s="56" t="e">
        <f>SUM(G39:G40)</f>
        <v>#DIV/0!</v>
      </c>
      <c r="H41" s="57"/>
      <c r="I41" s="58"/>
      <c r="J41" s="65"/>
      <c r="L41" s="8"/>
    </row>
    <row r="42" spans="2:15" ht="24.75" hidden="1" customHeight="1" thickTop="1">
      <c r="B42" s="68"/>
      <c r="C42" s="69"/>
      <c r="D42" s="69"/>
      <c r="E42" s="69"/>
      <c r="F42" s="69"/>
      <c r="G42" s="69"/>
      <c r="H42" s="47"/>
      <c r="I42" s="69"/>
      <c r="J42" s="65"/>
      <c r="L42" s="8"/>
    </row>
    <row r="43" spans="2:15" ht="24.75" customHeight="1" thickTop="1">
      <c r="B43" s="68"/>
      <c r="C43" s="69"/>
      <c r="D43" s="69"/>
      <c r="E43" s="69"/>
      <c r="F43" s="69"/>
      <c r="G43" s="69"/>
      <c r="H43" s="47"/>
      <c r="I43" s="69"/>
      <c r="J43" s="65"/>
      <c r="L43" s="8"/>
    </row>
    <row r="44" spans="2:15" s="1" customFormat="1">
      <c r="B44" s="205" t="s">
        <v>12</v>
      </c>
      <c r="C44" s="205"/>
      <c r="D44" s="205"/>
      <c r="E44" s="205"/>
      <c r="F44" s="205"/>
      <c r="H44" s="2"/>
      <c r="J44" s="65"/>
      <c r="K44" s="8"/>
      <c r="L44" s="8"/>
      <c r="M44" s="5"/>
      <c r="N44" s="5"/>
    </row>
    <row r="45" spans="2:15" s="1" customFormat="1">
      <c r="B45" s="206" t="str">
        <f>B2</f>
        <v xml:space="preserve"> ณ วันที่  30 ตุลาคม 2567</v>
      </c>
      <c r="C45" s="206"/>
      <c r="D45" s="206"/>
      <c r="E45" s="206"/>
      <c r="F45" s="206"/>
      <c r="G45" s="72"/>
      <c r="H45" s="6"/>
      <c r="I45" s="72"/>
      <c r="J45" s="65"/>
      <c r="K45" s="8"/>
      <c r="L45" s="8"/>
      <c r="M45" s="5"/>
      <c r="N45" s="5"/>
    </row>
    <row r="46" spans="2:15" s="72" customFormat="1">
      <c r="B46" s="191" t="s">
        <v>20</v>
      </c>
      <c r="C46" s="194" t="s">
        <v>2</v>
      </c>
      <c r="D46" s="195" t="s">
        <v>84</v>
      </c>
      <c r="E46" s="195" t="s">
        <v>85</v>
      </c>
      <c r="F46" s="195" t="s">
        <v>21</v>
      </c>
      <c r="G46" s="194" t="s">
        <v>22</v>
      </c>
      <c r="H46" s="36"/>
      <c r="I46" s="36"/>
      <c r="J46" s="36"/>
      <c r="K46" s="73"/>
      <c r="L46" s="8"/>
      <c r="M46" s="8"/>
      <c r="N46" s="5"/>
      <c r="O46" s="5"/>
    </row>
    <row r="47" spans="2:15">
      <c r="B47" s="74" t="s">
        <v>0</v>
      </c>
      <c r="C47" s="75">
        <f>D9</f>
        <v>11717430</v>
      </c>
      <c r="D47" s="75">
        <v>0</v>
      </c>
      <c r="E47" s="75">
        <f>+E9</f>
        <v>67321</v>
      </c>
      <c r="F47" s="15">
        <f>F9</f>
        <v>11650109</v>
      </c>
      <c r="G47" s="76">
        <f t="shared" ref="G47:G51" si="6">E47*100/C47</f>
        <v>0.57453724920908422</v>
      </c>
      <c r="H47" s="69"/>
      <c r="I47" s="47"/>
      <c r="J47" s="69"/>
      <c r="L47" s="8"/>
    </row>
    <row r="48" spans="2:15" hidden="1">
      <c r="B48" s="74" t="s">
        <v>23</v>
      </c>
      <c r="C48" s="75"/>
      <c r="D48" s="75"/>
      <c r="E48" s="75"/>
      <c r="F48" s="15">
        <f t="shared" ref="F48:F51" si="7">C48-E48</f>
        <v>0</v>
      </c>
      <c r="G48" s="76" t="e">
        <f t="shared" si="6"/>
        <v>#DIV/0!</v>
      </c>
      <c r="H48" s="69"/>
      <c r="I48" s="47"/>
      <c r="J48" s="69"/>
      <c r="L48" s="8"/>
    </row>
    <row r="49" spans="2:12" hidden="1">
      <c r="B49" s="74" t="s">
        <v>17</v>
      </c>
      <c r="C49" s="75"/>
      <c r="D49" s="75"/>
      <c r="E49" s="75"/>
      <c r="F49" s="15">
        <f t="shared" si="7"/>
        <v>0</v>
      </c>
      <c r="G49" s="76" t="e">
        <f t="shared" si="6"/>
        <v>#DIV/0!</v>
      </c>
      <c r="H49" s="69"/>
      <c r="I49" s="47"/>
      <c r="J49" s="69"/>
      <c r="L49" s="8"/>
    </row>
    <row r="50" spans="2:12" hidden="1">
      <c r="B50" s="74" t="s">
        <v>24</v>
      </c>
      <c r="C50" s="75"/>
      <c r="D50" s="75"/>
      <c r="E50" s="75"/>
      <c r="F50" s="15">
        <f t="shared" si="7"/>
        <v>0</v>
      </c>
      <c r="G50" s="76" t="e">
        <f t="shared" si="6"/>
        <v>#DIV/0!</v>
      </c>
      <c r="H50" s="69"/>
      <c r="I50" s="47"/>
      <c r="J50" s="69"/>
      <c r="L50" s="8"/>
    </row>
    <row r="51" spans="2:12" hidden="1">
      <c r="B51" s="74" t="s">
        <v>25</v>
      </c>
      <c r="C51" s="75"/>
      <c r="D51" s="75"/>
      <c r="E51" s="75"/>
      <c r="F51" s="15">
        <f t="shared" si="7"/>
        <v>0</v>
      </c>
      <c r="G51" s="76" t="e">
        <f t="shared" si="6"/>
        <v>#DIV/0!</v>
      </c>
      <c r="H51" s="69"/>
      <c r="I51" s="47"/>
      <c r="J51" s="69"/>
      <c r="L51" s="8"/>
    </row>
    <row r="52" spans="2:12">
      <c r="B52" s="74" t="s">
        <v>83</v>
      </c>
      <c r="C52" s="75">
        <f>'งบลงทุน กันปี 66'!I22</f>
        <v>27399245.289999999</v>
      </c>
      <c r="D52" s="75">
        <f>'งบลงทุน กันปี 66'!J22</f>
        <v>8512893.4100000001</v>
      </c>
      <c r="E52" s="75">
        <f>'งบลงทุน กันปี 66'!K21</f>
        <v>18886351.879999999</v>
      </c>
      <c r="F52" s="15">
        <f>C52-D52-E52</f>
        <v>0</v>
      </c>
      <c r="G52" s="76">
        <f>(E52+D52)*100/C52</f>
        <v>100</v>
      </c>
      <c r="H52" s="69"/>
      <c r="I52" s="47"/>
      <c r="J52" s="69"/>
      <c r="L52" s="8"/>
    </row>
    <row r="53" spans="2:12" ht="21" hidden="1" customHeight="1">
      <c r="B53" s="74" t="s">
        <v>15</v>
      </c>
      <c r="C53" s="75"/>
      <c r="D53" s="75"/>
      <c r="E53" s="75"/>
      <c r="F53" s="15" t="e">
        <f>E53*100/C53</f>
        <v>#DIV/0!</v>
      </c>
      <c r="G53" s="76" t="e">
        <f t="shared" ref="G53:G56" si="8">(E53+D53)*100/C53</f>
        <v>#DIV/0!</v>
      </c>
      <c r="H53" s="69"/>
      <c r="I53" s="47"/>
      <c r="J53" s="69"/>
      <c r="L53" s="8"/>
    </row>
    <row r="54" spans="2:12" ht="21" hidden="1" customHeight="1">
      <c r="B54" s="74" t="s">
        <v>26</v>
      </c>
      <c r="C54" s="15"/>
      <c r="D54" s="15"/>
      <c r="E54" s="15"/>
      <c r="F54" s="15" t="e">
        <f>E54*100/C54</f>
        <v>#DIV/0!</v>
      </c>
      <c r="G54" s="76" t="e">
        <f t="shared" si="8"/>
        <v>#DIV/0!</v>
      </c>
      <c r="H54" s="69"/>
      <c r="I54" s="47"/>
      <c r="J54" s="69"/>
      <c r="L54" s="8"/>
    </row>
    <row r="55" spans="2:12" ht="21" hidden="1" customHeight="1">
      <c r="B55" s="74" t="s">
        <v>27</v>
      </c>
      <c r="C55" s="13"/>
      <c r="D55" s="13"/>
      <c r="E55" s="13"/>
      <c r="F55" s="15" t="e">
        <f>E55*100/C55</f>
        <v>#DIV/0!</v>
      </c>
      <c r="G55" s="76" t="e">
        <f t="shared" si="8"/>
        <v>#DIV/0!</v>
      </c>
      <c r="H55" s="69"/>
      <c r="I55" s="47"/>
      <c r="J55" s="69"/>
      <c r="L55" s="8"/>
    </row>
    <row r="56" spans="2:12">
      <c r="B56" s="191" t="s">
        <v>28</v>
      </c>
      <c r="C56" s="192">
        <f>SUM(C47:C55)</f>
        <v>39116675.289999999</v>
      </c>
      <c r="D56" s="192">
        <f>SUM(D47:D55)</f>
        <v>8512893.4100000001</v>
      </c>
      <c r="E56" s="192">
        <f>SUM(E47:E55)</f>
        <v>18953672.879999999</v>
      </c>
      <c r="F56" s="192">
        <f>SUM(F47:F51)</f>
        <v>11650109</v>
      </c>
      <c r="G56" s="193">
        <f t="shared" si="8"/>
        <v>70.217026591269899</v>
      </c>
      <c r="H56" s="77"/>
      <c r="I56" s="36"/>
      <c r="J56" s="77"/>
      <c r="L56" s="8"/>
    </row>
    <row r="57" spans="2:12">
      <c r="C57" s="78">
        <v>317134601.43000001</v>
      </c>
      <c r="D57" s="78">
        <v>316801926.81999999</v>
      </c>
      <c r="E57" s="78">
        <v>332674.61</v>
      </c>
    </row>
    <row r="58" spans="2:12">
      <c r="C58" s="81">
        <f>C56-C57</f>
        <v>-278017926.13999999</v>
      </c>
      <c r="D58" s="81">
        <f>E56-D57</f>
        <v>-297848253.94</v>
      </c>
      <c r="E58" s="81">
        <f>F56-E57</f>
        <v>11317434.390000001</v>
      </c>
    </row>
    <row r="59" spans="2:12">
      <c r="C59" s="79"/>
      <c r="D59" s="79"/>
    </row>
    <row r="61" spans="2:12">
      <c r="C61" s="82"/>
      <c r="E61" s="79" t="s">
        <v>29</v>
      </c>
    </row>
    <row r="69" spans="2:9">
      <c r="B69" s="205"/>
      <c r="C69" s="205"/>
      <c r="D69" s="205"/>
      <c r="E69" s="205"/>
      <c r="F69" s="205"/>
      <c r="G69" s="205"/>
      <c r="H69" s="2"/>
      <c r="I69" s="3"/>
    </row>
  </sheetData>
  <mergeCells count="15">
    <mergeCell ref="B17:C17"/>
    <mergeCell ref="B1:G1"/>
    <mergeCell ref="B2:G2"/>
    <mergeCell ref="B9:C9"/>
    <mergeCell ref="B12:G12"/>
    <mergeCell ref="B13:G13"/>
    <mergeCell ref="B44:F44"/>
    <mergeCell ref="B45:F45"/>
    <mergeCell ref="B69:G69"/>
    <mergeCell ref="B19:G19"/>
    <mergeCell ref="B28:G28"/>
    <mergeCell ref="B29:G29"/>
    <mergeCell ref="B32:C32"/>
    <mergeCell ref="B36:G36"/>
    <mergeCell ref="B37:G37"/>
  </mergeCells>
  <pageMargins left="0.70866141732283472" right="0.70866141732283472" top="0.74803149606299213" bottom="0.74803149606299213" header="0.31496062992125984" footer="0.31496062992125984"/>
  <pageSetup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tabSelected="1" topLeftCell="B1" zoomScale="90" zoomScaleNormal="90" workbookViewId="0">
      <pane ySplit="4" topLeftCell="A35" activePane="bottomLeft" state="frozen"/>
      <selection activeCell="A4" sqref="A4"/>
      <selection pane="bottomLeft" activeCell="D43" sqref="D43:E43"/>
    </sheetView>
  </sheetViews>
  <sheetFormatPr defaultRowHeight="21"/>
  <cols>
    <col min="1" max="1" width="64.375" style="107" customWidth="1"/>
    <col min="2" max="2" width="24" style="107" bestFit="1" customWidth="1"/>
    <col min="3" max="3" width="10.375" style="107" bestFit="1" customWidth="1"/>
    <col min="4" max="4" width="15.625" style="107" bestFit="1" customWidth="1"/>
    <col min="5" max="6" width="20.125" style="107" customWidth="1"/>
    <col min="7" max="7" width="25.125" style="107" customWidth="1"/>
    <col min="8" max="8" width="20.125" style="107" customWidth="1"/>
    <col min="9" max="16384" width="9" style="107"/>
  </cols>
  <sheetData>
    <row r="1" spans="1:8" s="148" customFormat="1" ht="29.25" customHeight="1">
      <c r="A1" s="228" t="str">
        <f>[1]งบประมาณภามรวม!B1</f>
        <v>รายงานสรุปการใช้จ่ายงบประมาณกับGF (สำนักปลัดกระทรวงสาธารณสุข)</v>
      </c>
      <c r="B1" s="228"/>
      <c r="C1" s="228"/>
      <c r="D1" s="228"/>
      <c r="E1" s="228"/>
      <c r="F1" s="228"/>
      <c r="G1" s="228"/>
      <c r="H1" s="228"/>
    </row>
    <row r="2" spans="1:8" s="148" customFormat="1" ht="29.25" customHeight="1">
      <c r="A2" s="228" t="s">
        <v>154</v>
      </c>
      <c r="B2" s="228"/>
      <c r="C2" s="228"/>
      <c r="D2" s="228"/>
      <c r="E2" s="228"/>
      <c r="F2" s="228"/>
      <c r="G2" s="228"/>
      <c r="H2" s="228"/>
    </row>
    <row r="3" spans="1:8" s="148" customFormat="1" ht="23.25">
      <c r="A3" s="227" t="s">
        <v>87</v>
      </c>
      <c r="B3" s="227"/>
      <c r="C3" s="227"/>
      <c r="D3" s="227"/>
      <c r="E3" s="227"/>
      <c r="F3" s="227"/>
      <c r="G3" s="227"/>
      <c r="H3" s="227"/>
    </row>
    <row r="4" spans="1:8" s="156" customFormat="1" ht="23.25">
      <c r="A4" s="149" t="s">
        <v>37</v>
      </c>
      <c r="B4" s="150" t="s">
        <v>88</v>
      </c>
      <c r="C4" s="150" t="s">
        <v>89</v>
      </c>
      <c r="D4" s="151" t="s">
        <v>90</v>
      </c>
      <c r="E4" s="152" t="s">
        <v>3</v>
      </c>
      <c r="F4" s="153" t="s">
        <v>91</v>
      </c>
      <c r="G4" s="154" t="s">
        <v>92</v>
      </c>
      <c r="H4" s="155" t="s">
        <v>93</v>
      </c>
    </row>
    <row r="5" spans="1:8" s="126" customFormat="1" ht="23.25">
      <c r="A5" s="140" t="s">
        <v>117</v>
      </c>
      <c r="B5" s="141"/>
      <c r="C5" s="101"/>
      <c r="D5" s="102"/>
      <c r="E5" s="124"/>
      <c r="F5" s="125"/>
      <c r="G5" s="104"/>
      <c r="H5" s="103"/>
    </row>
    <row r="6" spans="1:8" s="123" customFormat="1" ht="46.5">
      <c r="A6" s="140" t="s">
        <v>118</v>
      </c>
      <c r="B6" s="142" t="s">
        <v>94</v>
      </c>
      <c r="C6" s="127"/>
      <c r="D6" s="128"/>
      <c r="E6" s="129"/>
      <c r="F6" s="130"/>
      <c r="G6" s="225" t="s">
        <v>166</v>
      </c>
      <c r="H6" s="131"/>
    </row>
    <row r="7" spans="1:8" ht="42">
      <c r="A7" s="110" t="s">
        <v>102</v>
      </c>
      <c r="B7" s="108" t="s">
        <v>97</v>
      </c>
      <c r="C7" s="111" t="s">
        <v>95</v>
      </c>
      <c r="D7" s="112">
        <v>72000</v>
      </c>
      <c r="E7" s="221">
        <f>เบิกจ่ายรวม!B17</f>
        <v>27750</v>
      </c>
      <c r="F7" s="221">
        <f>D7+D8-E7</f>
        <v>48750</v>
      </c>
      <c r="G7" s="226"/>
      <c r="H7" s="111" t="s">
        <v>98</v>
      </c>
    </row>
    <row r="8" spans="1:8" ht="42">
      <c r="A8" s="110" t="s">
        <v>103</v>
      </c>
      <c r="B8" s="108" t="s">
        <v>97</v>
      </c>
      <c r="C8" s="111" t="s">
        <v>95</v>
      </c>
      <c r="D8" s="112">
        <v>4500</v>
      </c>
      <c r="E8" s="222"/>
      <c r="F8" s="222"/>
      <c r="G8" s="226"/>
      <c r="H8" s="111" t="s">
        <v>98</v>
      </c>
    </row>
    <row r="9" spans="1:8" ht="42">
      <c r="A9" s="110" t="s">
        <v>104</v>
      </c>
      <c r="B9" s="108" t="s">
        <v>97</v>
      </c>
      <c r="C9" s="111" t="s">
        <v>95</v>
      </c>
      <c r="D9" s="112">
        <v>84963</v>
      </c>
      <c r="E9" s="113">
        <f>เบิกจ่ายรวม!C17</f>
        <v>29071</v>
      </c>
      <c r="F9" s="114">
        <f>D9-E9</f>
        <v>55892</v>
      </c>
      <c r="G9" s="226"/>
      <c r="H9" s="111" t="s">
        <v>98</v>
      </c>
    </row>
    <row r="10" spans="1:8" ht="42">
      <c r="A10" s="110" t="s">
        <v>123</v>
      </c>
      <c r="B10" s="108" t="s">
        <v>97</v>
      </c>
      <c r="C10" s="111" t="s">
        <v>96</v>
      </c>
      <c r="D10" s="112">
        <v>14868</v>
      </c>
      <c r="E10" s="221">
        <v>0</v>
      </c>
      <c r="F10" s="223">
        <f>D10+D11-E10</f>
        <v>15780</v>
      </c>
      <c r="G10" s="226"/>
      <c r="H10" s="111" t="s">
        <v>98</v>
      </c>
    </row>
    <row r="11" spans="1:8" ht="42">
      <c r="A11" s="110" t="s">
        <v>124</v>
      </c>
      <c r="B11" s="108" t="s">
        <v>97</v>
      </c>
      <c r="C11" s="111" t="s">
        <v>96</v>
      </c>
      <c r="D11" s="113">
        <v>912</v>
      </c>
      <c r="E11" s="222"/>
      <c r="F11" s="224"/>
      <c r="G11" s="226"/>
      <c r="H11" s="111" t="s">
        <v>98</v>
      </c>
    </row>
    <row r="12" spans="1:8" ht="42">
      <c r="A12" s="110" t="s">
        <v>125</v>
      </c>
      <c r="B12" s="108" t="s">
        <v>97</v>
      </c>
      <c r="C12" s="111" t="s">
        <v>96</v>
      </c>
      <c r="D12" s="112">
        <v>17244</v>
      </c>
      <c r="E12" s="113">
        <v>0</v>
      </c>
      <c r="F12" s="114">
        <f t="shared" ref="F12:F17" si="0">D12+E12</f>
        <v>17244</v>
      </c>
      <c r="G12" s="226"/>
      <c r="H12" s="111" t="s">
        <v>98</v>
      </c>
    </row>
    <row r="13" spans="1:8" ht="42">
      <c r="A13" s="110" t="s">
        <v>126</v>
      </c>
      <c r="B13" s="108" t="s">
        <v>97</v>
      </c>
      <c r="C13" s="111" t="s">
        <v>96</v>
      </c>
      <c r="D13" s="112">
        <v>27000</v>
      </c>
      <c r="E13" s="113">
        <f>เบิกจ่ายรวม!I17</f>
        <v>10500</v>
      </c>
      <c r="F13" s="114">
        <f>D13-E13</f>
        <v>16500</v>
      </c>
      <c r="G13" s="226"/>
      <c r="H13" s="111" t="s">
        <v>98</v>
      </c>
    </row>
    <row r="14" spans="1:8" ht="42">
      <c r="A14" s="110" t="s">
        <v>127</v>
      </c>
      <c r="B14" s="108" t="s">
        <v>97</v>
      </c>
      <c r="C14" s="111" t="s">
        <v>96</v>
      </c>
      <c r="D14" s="112">
        <v>39000</v>
      </c>
      <c r="E14" s="113">
        <v>0</v>
      </c>
      <c r="F14" s="114">
        <f t="shared" si="0"/>
        <v>39000</v>
      </c>
      <c r="G14" s="215"/>
      <c r="H14" s="111" t="s">
        <v>98</v>
      </c>
    </row>
    <row r="15" spans="1:8" ht="41.25" customHeight="1">
      <c r="A15" s="110" t="s">
        <v>159</v>
      </c>
      <c r="B15" s="108" t="s">
        <v>97</v>
      </c>
      <c r="C15" s="182">
        <v>243553</v>
      </c>
      <c r="D15" s="75">
        <v>78400</v>
      </c>
      <c r="E15" s="113">
        <v>0</v>
      </c>
      <c r="F15" s="114">
        <f t="shared" si="0"/>
        <v>78400</v>
      </c>
      <c r="G15" s="214" t="s">
        <v>165</v>
      </c>
      <c r="H15" s="111" t="s">
        <v>98</v>
      </c>
    </row>
    <row r="16" spans="1:8" ht="41.25" customHeight="1">
      <c r="A16" s="185" t="s">
        <v>158</v>
      </c>
      <c r="B16" s="108" t="s">
        <v>97</v>
      </c>
      <c r="C16" s="182">
        <v>243553</v>
      </c>
      <c r="D16" s="75">
        <v>280000</v>
      </c>
      <c r="E16" s="113">
        <v>0</v>
      </c>
      <c r="F16" s="114">
        <f t="shared" si="0"/>
        <v>280000</v>
      </c>
      <c r="G16" s="215"/>
      <c r="H16" s="111" t="s">
        <v>98</v>
      </c>
    </row>
    <row r="17" spans="1:8" ht="63">
      <c r="A17" s="184" t="s">
        <v>157</v>
      </c>
      <c r="B17" s="108" t="s">
        <v>97</v>
      </c>
      <c r="C17" s="182">
        <v>243556</v>
      </c>
      <c r="D17" s="183">
        <v>9427559</v>
      </c>
      <c r="E17" s="113">
        <v>0</v>
      </c>
      <c r="F17" s="114">
        <f t="shared" si="0"/>
        <v>9427559</v>
      </c>
      <c r="G17" s="160" t="s">
        <v>168</v>
      </c>
      <c r="H17" s="111" t="s">
        <v>98</v>
      </c>
    </row>
    <row r="18" spans="1:8">
      <c r="A18" s="110"/>
      <c r="B18" s="108"/>
      <c r="C18" s="115"/>
      <c r="D18" s="112"/>
      <c r="E18" s="113"/>
      <c r="F18" s="114"/>
      <c r="G18" s="106"/>
      <c r="H18" s="111"/>
    </row>
    <row r="19" spans="1:8" s="136" customFormat="1" ht="23.25" customHeight="1">
      <c r="A19" s="239" t="s">
        <v>11</v>
      </c>
      <c r="B19" s="146"/>
      <c r="C19" s="146"/>
      <c r="D19" s="147">
        <f>SUM(D7:D18)</f>
        <v>10046446</v>
      </c>
      <c r="E19" s="147">
        <f>SUM(E7:E18)</f>
        <v>67321</v>
      </c>
      <c r="F19" s="147">
        <f>SUM(F7:F18)</f>
        <v>9979125</v>
      </c>
      <c r="G19" s="146"/>
      <c r="H19" s="146"/>
    </row>
    <row r="20" spans="1:8" s="123" customFormat="1" ht="23.25" customHeight="1">
      <c r="A20" s="143" t="s">
        <v>111</v>
      </c>
      <c r="B20" s="143"/>
      <c r="C20" s="121"/>
      <c r="D20" s="122"/>
      <c r="E20" s="122"/>
      <c r="F20" s="122"/>
      <c r="G20" s="121"/>
      <c r="H20" s="121"/>
    </row>
    <row r="21" spans="1:8" s="123" customFormat="1" ht="23.25" customHeight="1">
      <c r="A21" s="143" t="s">
        <v>112</v>
      </c>
      <c r="B21" s="144" t="s">
        <v>100</v>
      </c>
      <c r="C21" s="121"/>
      <c r="D21" s="122"/>
      <c r="E21" s="122"/>
      <c r="F21" s="122"/>
      <c r="G21" s="121"/>
      <c r="H21" s="121"/>
    </row>
    <row r="22" spans="1:8" s="109" customFormat="1" ht="23.25" customHeight="1">
      <c r="A22" s="116" t="s">
        <v>106</v>
      </c>
      <c r="B22" s="116"/>
      <c r="C22" s="116" t="s">
        <v>105</v>
      </c>
      <c r="D22" s="117">
        <v>16300</v>
      </c>
      <c r="E22" s="113">
        <v>0</v>
      </c>
      <c r="F22" s="200">
        <f t="shared" ref="F22:F26" si="1">D22+E22</f>
        <v>16300</v>
      </c>
      <c r="G22" s="216" t="s">
        <v>167</v>
      </c>
      <c r="H22" s="116"/>
    </row>
    <row r="23" spans="1:8" s="109" customFormat="1" ht="23.25" customHeight="1">
      <c r="A23" s="116" t="s">
        <v>107</v>
      </c>
      <c r="B23" s="116"/>
      <c r="C23" s="116" t="s">
        <v>105</v>
      </c>
      <c r="D23" s="117">
        <v>11600</v>
      </c>
      <c r="E23" s="113">
        <v>0</v>
      </c>
      <c r="F23" s="200">
        <f t="shared" si="1"/>
        <v>11600</v>
      </c>
      <c r="G23" s="217"/>
      <c r="H23" s="116"/>
    </row>
    <row r="24" spans="1:8" ht="23.25" customHeight="1">
      <c r="A24" s="111" t="s">
        <v>108</v>
      </c>
      <c r="B24" s="111"/>
      <c r="C24" s="111" t="s">
        <v>105</v>
      </c>
      <c r="D24" s="112">
        <v>12300</v>
      </c>
      <c r="E24" s="113">
        <v>0</v>
      </c>
      <c r="F24" s="113">
        <f t="shared" si="1"/>
        <v>12300</v>
      </c>
      <c r="G24" s="217"/>
      <c r="H24" s="111"/>
    </row>
    <row r="25" spans="1:8" ht="23.25" customHeight="1">
      <c r="A25" s="111" t="s">
        <v>109</v>
      </c>
      <c r="B25" s="111"/>
      <c r="C25" s="111" t="s">
        <v>105</v>
      </c>
      <c r="D25" s="112">
        <v>18800</v>
      </c>
      <c r="E25" s="113">
        <v>0</v>
      </c>
      <c r="F25" s="113">
        <f t="shared" si="1"/>
        <v>18800</v>
      </c>
      <c r="G25" s="217"/>
      <c r="H25" s="111"/>
    </row>
    <row r="26" spans="1:8" ht="23.25" customHeight="1">
      <c r="A26" s="111" t="s">
        <v>110</v>
      </c>
      <c r="B26" s="111"/>
      <c r="C26" s="111" t="s">
        <v>105</v>
      </c>
      <c r="D26" s="112">
        <v>14100</v>
      </c>
      <c r="E26" s="113">
        <v>0</v>
      </c>
      <c r="F26" s="113">
        <f t="shared" si="1"/>
        <v>14100</v>
      </c>
      <c r="G26" s="218"/>
      <c r="H26" s="111"/>
    </row>
    <row r="27" spans="1:8" s="136" customFormat="1" ht="23.25" customHeight="1">
      <c r="A27" s="239" t="s">
        <v>11</v>
      </c>
      <c r="B27" s="146"/>
      <c r="C27" s="146"/>
      <c r="D27" s="147">
        <f>SUM(D22:D26)</f>
        <v>73100</v>
      </c>
      <c r="E27" s="147">
        <f t="shared" ref="E27:F27" si="2">SUM(E22:E26)</f>
        <v>0</v>
      </c>
      <c r="F27" s="147">
        <f t="shared" si="2"/>
        <v>73100</v>
      </c>
      <c r="G27" s="146"/>
      <c r="H27" s="146"/>
    </row>
    <row r="28" spans="1:8" s="135" customFormat="1" ht="23.25" customHeight="1">
      <c r="A28" s="143" t="s">
        <v>113</v>
      </c>
      <c r="B28" s="143"/>
      <c r="C28" s="120"/>
      <c r="D28" s="134"/>
      <c r="E28" s="134"/>
      <c r="F28" s="134"/>
      <c r="G28" s="120"/>
      <c r="H28" s="120"/>
    </row>
    <row r="29" spans="1:8" s="135" customFormat="1" ht="23.25" customHeight="1">
      <c r="A29" s="143" t="s">
        <v>114</v>
      </c>
      <c r="B29" s="145" t="s">
        <v>99</v>
      </c>
      <c r="C29" s="120"/>
      <c r="D29" s="134"/>
      <c r="E29" s="134"/>
      <c r="F29" s="134"/>
      <c r="G29" s="120"/>
      <c r="H29" s="120"/>
    </row>
    <row r="30" spans="1:8" s="109" customFormat="1" ht="105">
      <c r="A30" s="132" t="s">
        <v>173</v>
      </c>
      <c r="B30" s="118"/>
      <c r="C30" s="202">
        <v>243552</v>
      </c>
      <c r="D30" s="203">
        <v>239100</v>
      </c>
      <c r="E30" s="240">
        <v>0</v>
      </c>
      <c r="F30" s="204">
        <f t="shared" ref="F30" si="3">D30+E30</f>
        <v>239100</v>
      </c>
      <c r="G30" s="201" t="s">
        <v>169</v>
      </c>
      <c r="H30" s="116"/>
    </row>
    <row r="31" spans="1:8" s="133" customFormat="1" ht="23.25" customHeight="1">
      <c r="A31" s="239" t="s">
        <v>11</v>
      </c>
      <c r="B31" s="146"/>
      <c r="C31" s="146"/>
      <c r="D31" s="147">
        <f>SUM(D30)</f>
        <v>239100</v>
      </c>
      <c r="E31" s="147">
        <f t="shared" ref="E31:F31" si="4">SUM(E30)</f>
        <v>0</v>
      </c>
      <c r="F31" s="147">
        <f t="shared" si="4"/>
        <v>239100</v>
      </c>
      <c r="G31" s="146"/>
      <c r="H31" s="146"/>
    </row>
    <row r="32" spans="1:8" s="133" customFormat="1" ht="23.25" customHeight="1">
      <c r="A32" s="143" t="s">
        <v>160</v>
      </c>
      <c r="B32" s="158"/>
      <c r="C32" s="158"/>
      <c r="D32" s="159"/>
      <c r="E32" s="159"/>
      <c r="F32" s="159"/>
      <c r="G32" s="158"/>
      <c r="H32" s="158"/>
    </row>
    <row r="33" spans="1:8" s="133" customFormat="1" ht="46.5">
      <c r="A33" s="188" t="s">
        <v>161</v>
      </c>
      <c r="B33" s="145" t="s">
        <v>122</v>
      </c>
      <c r="C33" s="158"/>
      <c r="D33" s="159"/>
      <c r="E33" s="159"/>
      <c r="F33" s="159"/>
      <c r="G33" s="158"/>
      <c r="H33" s="158"/>
    </row>
    <row r="34" spans="1:8" s="133" customFormat="1" ht="42">
      <c r="A34" s="132" t="s">
        <v>162</v>
      </c>
      <c r="B34" s="158"/>
      <c r="C34" s="119">
        <v>243553</v>
      </c>
      <c r="D34" s="186">
        <v>1141300</v>
      </c>
      <c r="E34" s="240">
        <v>0</v>
      </c>
      <c r="F34" s="117">
        <f t="shared" ref="F34:F35" si="5">D34+E34</f>
        <v>1141300</v>
      </c>
      <c r="G34" s="212" t="s">
        <v>165</v>
      </c>
      <c r="H34" s="111" t="s">
        <v>98</v>
      </c>
    </row>
    <row r="35" spans="1:8" s="133" customFormat="1" ht="42">
      <c r="A35" s="132" t="s">
        <v>163</v>
      </c>
      <c r="B35" s="158"/>
      <c r="C35" s="119">
        <v>243556</v>
      </c>
      <c r="D35" s="187">
        <v>138384</v>
      </c>
      <c r="E35" s="240">
        <v>0</v>
      </c>
      <c r="F35" s="117">
        <f t="shared" si="5"/>
        <v>138384</v>
      </c>
      <c r="G35" s="213"/>
      <c r="H35" s="111" t="s">
        <v>98</v>
      </c>
    </row>
    <row r="36" spans="1:8" s="133" customFormat="1" ht="23.25" customHeight="1">
      <c r="A36" s="158"/>
      <c r="B36" s="158"/>
      <c r="C36" s="158"/>
      <c r="D36" s="159"/>
      <c r="E36" s="159"/>
      <c r="F36" s="159"/>
      <c r="G36" s="158"/>
      <c r="H36" s="158"/>
    </row>
    <row r="37" spans="1:8" s="133" customFormat="1" ht="23.25" customHeight="1">
      <c r="A37" s="239" t="s">
        <v>11</v>
      </c>
      <c r="B37" s="146"/>
      <c r="C37" s="146"/>
      <c r="D37" s="147">
        <f>SUM(D34:D36)</f>
        <v>1279684</v>
      </c>
      <c r="E37" s="147">
        <f t="shared" ref="E37:F37" si="6">SUM(E34:E36)</f>
        <v>0</v>
      </c>
      <c r="F37" s="147">
        <f t="shared" si="6"/>
        <v>1279684</v>
      </c>
      <c r="G37" s="146"/>
      <c r="H37" s="146"/>
    </row>
    <row r="38" spans="1:8" s="139" customFormat="1" ht="23.25" customHeight="1">
      <c r="A38" s="143" t="s">
        <v>115</v>
      </c>
      <c r="B38" s="143"/>
      <c r="C38" s="137"/>
      <c r="D38" s="138"/>
      <c r="E38" s="137"/>
      <c r="F38" s="137"/>
      <c r="G38" s="137"/>
      <c r="H38" s="137"/>
    </row>
    <row r="39" spans="1:8" s="139" customFormat="1" ht="23.25" customHeight="1">
      <c r="A39" s="143" t="s">
        <v>116</v>
      </c>
      <c r="B39" s="145" t="s">
        <v>101</v>
      </c>
      <c r="C39" s="137"/>
      <c r="D39" s="138"/>
      <c r="E39" s="137"/>
      <c r="F39" s="137"/>
      <c r="G39" s="137"/>
      <c r="H39" s="137"/>
    </row>
    <row r="40" spans="1:8" ht="42">
      <c r="A40" s="110" t="s">
        <v>171</v>
      </c>
      <c r="C40" s="111" t="s">
        <v>105</v>
      </c>
      <c r="D40" s="113">
        <v>44200</v>
      </c>
      <c r="E40" s="240">
        <v>0</v>
      </c>
      <c r="F40" s="113">
        <f t="shared" ref="F40:F41" si="7">D40+E40</f>
        <v>44200</v>
      </c>
      <c r="G40" s="219" t="s">
        <v>169</v>
      </c>
      <c r="H40" s="189" t="s">
        <v>170</v>
      </c>
    </row>
    <row r="41" spans="1:8" ht="42">
      <c r="A41" s="110" t="s">
        <v>172</v>
      </c>
      <c r="B41" s="111"/>
      <c r="C41" s="111" t="s">
        <v>105</v>
      </c>
      <c r="D41" s="113">
        <v>34900</v>
      </c>
      <c r="E41" s="240">
        <v>0</v>
      </c>
      <c r="F41" s="113">
        <f t="shared" si="7"/>
        <v>34900</v>
      </c>
      <c r="G41" s="220"/>
      <c r="H41" s="111"/>
    </row>
    <row r="42" spans="1:8" s="136" customFormat="1" ht="23.25" customHeight="1">
      <c r="A42" s="239" t="s">
        <v>11</v>
      </c>
      <c r="B42" s="146"/>
      <c r="C42" s="146"/>
      <c r="D42" s="147">
        <f>SUM(D40:D41)</f>
        <v>79100</v>
      </c>
      <c r="E42" s="147">
        <f t="shared" ref="E42:F42" si="8">SUM(E40:E41)</f>
        <v>0</v>
      </c>
      <c r="F42" s="147">
        <f t="shared" si="8"/>
        <v>79100</v>
      </c>
      <c r="G42" s="146"/>
      <c r="H42" s="146"/>
    </row>
    <row r="43" spans="1:8" s="136" customFormat="1" ht="23.25" customHeight="1">
      <c r="A43" s="241" t="s">
        <v>177</v>
      </c>
      <c r="B43" s="242"/>
      <c r="C43" s="242"/>
      <c r="D43" s="243">
        <f>+D42+D31+D27+D19+D37</f>
        <v>11717430</v>
      </c>
      <c r="E43" s="243">
        <f t="shared" ref="E43:F43" si="9">+E42+E31+E27+E19</f>
        <v>67321</v>
      </c>
      <c r="F43" s="243">
        <f>+F42+F31+F27+F19+F37</f>
        <v>11650109</v>
      </c>
      <c r="G43" s="242"/>
      <c r="H43" s="242"/>
    </row>
    <row r="44" spans="1:8" ht="23.25" customHeight="1">
      <c r="A44" s="111"/>
      <c r="B44" s="111"/>
      <c r="C44" s="111"/>
      <c r="D44" s="112"/>
      <c r="E44" s="111"/>
      <c r="F44" s="111"/>
      <c r="G44" s="111"/>
      <c r="H44" s="111"/>
    </row>
    <row r="45" spans="1:8" ht="23.25" customHeight="1">
      <c r="A45" s="111"/>
      <c r="B45" s="111"/>
      <c r="C45" s="111"/>
      <c r="D45" s="112"/>
      <c r="E45" s="111"/>
      <c r="F45" s="111"/>
      <c r="G45" s="111"/>
      <c r="H45" s="111"/>
    </row>
    <row r="46" spans="1:8" ht="23.25" customHeight="1">
      <c r="A46" s="111"/>
      <c r="B46" s="111"/>
      <c r="C46" s="111"/>
      <c r="D46" s="112"/>
      <c r="E46" s="111"/>
      <c r="F46" s="111"/>
      <c r="G46" s="111"/>
      <c r="H46" s="111"/>
    </row>
  </sheetData>
  <mergeCells count="12">
    <mergeCell ref="A3:H3"/>
    <mergeCell ref="A1:H1"/>
    <mergeCell ref="A2:H2"/>
    <mergeCell ref="E7:E8"/>
    <mergeCell ref="F7:F8"/>
    <mergeCell ref="G34:G35"/>
    <mergeCell ref="G15:G16"/>
    <mergeCell ref="G22:G26"/>
    <mergeCell ref="G40:G41"/>
    <mergeCell ref="E10:E11"/>
    <mergeCell ref="F10:F11"/>
    <mergeCell ref="G6:G14"/>
  </mergeCells>
  <pageMargins left="0.70866141732283472" right="0.70866141732283472" top="0.74803149606299213" bottom="0.74803149606299213" header="0.31496062992125984" footer="0.31496062992125984"/>
  <pageSetup scale="57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B6" sqref="B6"/>
    </sheetView>
  </sheetViews>
  <sheetFormatPr defaultRowHeight="14.25"/>
  <cols>
    <col min="1" max="1" width="24.875" customWidth="1"/>
    <col min="2" max="2" width="21.625" customWidth="1"/>
    <col min="4" max="4" width="14.25" customWidth="1"/>
  </cols>
  <sheetData>
    <row r="1" spans="1:5">
      <c r="A1" s="231" t="s">
        <v>137</v>
      </c>
      <c r="B1" s="232"/>
      <c r="C1" s="232"/>
      <c r="D1" s="232"/>
      <c r="E1" s="232"/>
    </row>
    <row r="2" spans="1:5">
      <c r="A2" s="161" t="s">
        <v>118</v>
      </c>
      <c r="B2" s="162"/>
      <c r="C2" s="162"/>
      <c r="D2" s="162"/>
      <c r="E2" s="162"/>
    </row>
    <row r="3" spans="1:5">
      <c r="A3" s="229"/>
      <c r="B3" s="229"/>
      <c r="C3" s="229"/>
      <c r="D3" s="229"/>
      <c r="E3" s="230"/>
    </row>
    <row r="4" spans="1:5">
      <c r="A4" s="163" t="s">
        <v>128</v>
      </c>
      <c r="B4" s="163" t="s">
        <v>129</v>
      </c>
      <c r="C4" s="164" t="s">
        <v>82</v>
      </c>
      <c r="D4" s="164" t="s">
        <v>4</v>
      </c>
      <c r="E4" s="164" t="s">
        <v>130</v>
      </c>
    </row>
    <row r="5" spans="1:5">
      <c r="A5" s="165" t="s">
        <v>131</v>
      </c>
      <c r="B5" s="166">
        <f>รายละเอียดจัดสรร!D15</f>
        <v>78400</v>
      </c>
      <c r="C5" s="166"/>
      <c r="D5" s="166"/>
      <c r="E5" s="166"/>
    </row>
    <row r="6" spans="1:5">
      <c r="A6" s="165" t="s">
        <v>132</v>
      </c>
      <c r="B6" s="166"/>
      <c r="C6" s="166"/>
      <c r="D6" s="166"/>
      <c r="E6" s="166"/>
    </row>
    <row r="7" spans="1:5">
      <c r="A7" s="165" t="s">
        <v>133</v>
      </c>
      <c r="B7" s="166">
        <f>+รายละเอียดจัดสรร!D7+รายละเอียดจัดสรร!D8+รายละเอียดจัดสรร!D9+รายละเอียดจัดสรร!D10+รายละเอียดจัดสรร!D11+รายละเอียดจัดสรร!D12</f>
        <v>194487</v>
      </c>
      <c r="C7" s="166"/>
      <c r="D7" s="166"/>
      <c r="E7" s="166"/>
    </row>
    <row r="8" spans="1:5" ht="28.5">
      <c r="A8" s="167" t="s">
        <v>134</v>
      </c>
      <c r="B8" s="166">
        <f>+รายละเอียดจัดสรร!D13+รายละเอียดจัดสรร!D14</f>
        <v>66000</v>
      </c>
      <c r="C8" s="166"/>
      <c r="D8" s="166"/>
      <c r="E8" s="166"/>
    </row>
    <row r="9" spans="1:5">
      <c r="A9" s="165" t="s">
        <v>135</v>
      </c>
      <c r="B9" s="166">
        <f>+รายละเอียดจัดสรร!D17</f>
        <v>9427559</v>
      </c>
      <c r="C9" s="166"/>
      <c r="D9" s="166"/>
      <c r="E9" s="166"/>
    </row>
    <row r="10" spans="1:5">
      <c r="A10" s="165" t="s">
        <v>136</v>
      </c>
      <c r="B10" s="166"/>
      <c r="C10" s="166"/>
      <c r="D10" s="166"/>
      <c r="E10" s="166"/>
    </row>
    <row r="11" spans="1:5">
      <c r="A11" s="164" t="s">
        <v>11</v>
      </c>
      <c r="B11" s="168">
        <f>SUM(B5:B10)</f>
        <v>9766446</v>
      </c>
      <c r="C11" s="168">
        <f t="shared" ref="C11" si="0">SUM(C5:C10)</f>
        <v>0</v>
      </c>
      <c r="D11" s="168">
        <f t="shared" ref="D11" si="1">B11-C11</f>
        <v>9766446</v>
      </c>
      <c r="E11" s="168">
        <f t="shared" ref="E11" si="2">C11*100/B11</f>
        <v>0</v>
      </c>
    </row>
  </sheetData>
  <mergeCells count="2">
    <mergeCell ref="A3:E3"/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8"/>
  <sheetViews>
    <sheetView workbookViewId="0">
      <selection activeCell="G10" sqref="G10"/>
    </sheetView>
  </sheetViews>
  <sheetFormatPr defaultRowHeight="14.25"/>
  <cols>
    <col min="1" max="1" width="7.375" bestFit="1" customWidth="1"/>
    <col min="2" max="2" width="11.125" bestFit="1" customWidth="1"/>
    <col min="3" max="4" width="10.125" bestFit="1" customWidth="1"/>
    <col min="5" max="5" width="11.125" bestFit="1" customWidth="1"/>
    <col min="6" max="6" width="12.625" bestFit="1" customWidth="1"/>
    <col min="7" max="7" width="10.875" bestFit="1" customWidth="1"/>
    <col min="8" max="8" width="11.75" bestFit="1" customWidth="1"/>
    <col min="9" max="10" width="10.125" bestFit="1" customWidth="1"/>
    <col min="11" max="11" width="10.875" customWidth="1"/>
    <col min="12" max="13" width="11.125" bestFit="1" customWidth="1"/>
  </cols>
  <sheetData>
    <row r="2" spans="1:13" s="177" customFormat="1" ht="63">
      <c r="A2" s="176" t="s">
        <v>138</v>
      </c>
      <c r="B2" s="176" t="s">
        <v>139</v>
      </c>
      <c r="C2" s="176" t="s">
        <v>140</v>
      </c>
      <c r="D2" s="176" t="s">
        <v>141</v>
      </c>
      <c r="E2" s="176" t="s">
        <v>142</v>
      </c>
      <c r="F2" s="176" t="s">
        <v>145</v>
      </c>
      <c r="G2" s="176" t="s">
        <v>144</v>
      </c>
      <c r="H2" s="176" t="s">
        <v>143</v>
      </c>
      <c r="I2" s="176" t="s">
        <v>153</v>
      </c>
      <c r="J2" s="176" t="s">
        <v>146</v>
      </c>
      <c r="K2" s="176" t="s">
        <v>147</v>
      </c>
      <c r="L2" s="176" t="s">
        <v>148</v>
      </c>
      <c r="M2" s="176" t="s">
        <v>149</v>
      </c>
    </row>
    <row r="3" spans="1:13" s="177" customFormat="1" ht="21">
      <c r="A3" s="175" t="s">
        <v>150</v>
      </c>
      <c r="B3" s="175">
        <f>รายละเอียดจัดสรร!D7+รายละเอียดจัดสรร!D8</f>
        <v>76500</v>
      </c>
      <c r="C3" s="175">
        <f>+รายละเอียดจัดสรร!D9</f>
        <v>84963</v>
      </c>
      <c r="D3" s="175">
        <f>+รายละเอียดจัดสรร!D10+รายละเอียดจัดสรร!D11</f>
        <v>15780</v>
      </c>
      <c r="E3" s="175">
        <f>+รายละเอียดจัดสรร!D12</f>
        <v>17244</v>
      </c>
      <c r="F3" s="179">
        <f>รายละเอียดจัดสรร!D17</f>
        <v>9427559</v>
      </c>
      <c r="G3" s="179"/>
      <c r="H3" s="179"/>
      <c r="I3" s="181">
        <f>+รายละเอียดจัดสรร!D13</f>
        <v>27000</v>
      </c>
      <c r="J3" s="181">
        <f>+รายละเอียดจัดสรร!D14</f>
        <v>39000</v>
      </c>
      <c r="K3" s="178"/>
      <c r="L3" s="175"/>
      <c r="M3" s="181">
        <f>รายละเอียดจัดสรร!D15</f>
        <v>78400</v>
      </c>
    </row>
    <row r="4" spans="1:13" ht="18.75">
      <c r="A4" s="169" t="s">
        <v>151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</row>
    <row r="5" spans="1:13" s="174" customFormat="1" ht="18.75">
      <c r="A5" s="172">
        <v>242797</v>
      </c>
      <c r="B5" s="173">
        <v>27750</v>
      </c>
      <c r="C5" s="173">
        <v>29071</v>
      </c>
      <c r="D5" s="173"/>
      <c r="E5" s="173"/>
      <c r="F5" s="173"/>
      <c r="G5" s="173"/>
      <c r="H5" s="173"/>
      <c r="I5" s="173">
        <v>10500</v>
      </c>
      <c r="J5" s="173"/>
      <c r="K5" s="173"/>
      <c r="L5" s="173"/>
      <c r="M5" s="173"/>
    </row>
    <row r="6" spans="1:13" s="174" customFormat="1" ht="18.75">
      <c r="A6" s="172">
        <v>242828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</row>
    <row r="7" spans="1:13" s="174" customFormat="1" ht="18.75">
      <c r="A7" s="172">
        <v>242858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</row>
    <row r="8" spans="1:13" s="174" customFormat="1" ht="18.75">
      <c r="A8" s="172">
        <v>242889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</row>
    <row r="9" spans="1:13" s="174" customFormat="1" ht="18.75">
      <c r="A9" s="172">
        <v>242920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</row>
    <row r="10" spans="1:13" s="174" customFormat="1" ht="18.75">
      <c r="A10" s="172">
        <v>242948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</row>
    <row r="11" spans="1:13" s="174" customFormat="1" ht="18.75">
      <c r="A11" s="172">
        <v>242979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</row>
    <row r="12" spans="1:13" s="174" customFormat="1" ht="18.75">
      <c r="A12" s="172">
        <v>243009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</row>
    <row r="13" spans="1:13" s="174" customFormat="1" ht="18.75">
      <c r="A13" s="172">
        <v>243040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</row>
    <row r="14" spans="1:13" s="174" customFormat="1" ht="18.75">
      <c r="A14" s="172">
        <v>243070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</row>
    <row r="15" spans="1:13" s="174" customFormat="1" ht="18.75">
      <c r="A15" s="172">
        <v>243101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</row>
    <row r="16" spans="1:13" s="174" customFormat="1" ht="18.75">
      <c r="A16" s="172">
        <v>243132</v>
      </c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</row>
    <row r="17" spans="1:13" ht="18.75">
      <c r="A17" s="170" t="s">
        <v>152</v>
      </c>
      <c r="B17" s="171">
        <f>SUM(B4:B16)</f>
        <v>27750</v>
      </c>
      <c r="C17" s="171">
        <f>SUM(C4:C16)</f>
        <v>29071</v>
      </c>
      <c r="D17" s="171">
        <f t="shared" ref="D17:G17" si="0">SUM(D4:D16)</f>
        <v>0</v>
      </c>
      <c r="E17" s="171">
        <f t="shared" si="0"/>
        <v>0</v>
      </c>
      <c r="F17" s="171">
        <f>SUM(F4:F16)</f>
        <v>0</v>
      </c>
      <c r="G17" s="171">
        <f t="shared" si="0"/>
        <v>0</v>
      </c>
      <c r="H17" s="171">
        <f>SUM(H4:H16)</f>
        <v>0</v>
      </c>
      <c r="I17" s="171">
        <f t="shared" ref="I17:M17" si="1">SUM(I4:I16)</f>
        <v>10500</v>
      </c>
      <c r="J17" s="171">
        <f t="shared" si="1"/>
        <v>0</v>
      </c>
      <c r="K17" s="171">
        <f t="shared" si="1"/>
        <v>0</v>
      </c>
      <c r="L17" s="171">
        <f t="shared" si="1"/>
        <v>0</v>
      </c>
      <c r="M17" s="171">
        <f t="shared" si="1"/>
        <v>0</v>
      </c>
    </row>
    <row r="18" spans="1:13" ht="18.75">
      <c r="A18" s="170" t="s">
        <v>4</v>
      </c>
      <c r="B18" s="171">
        <f t="shared" ref="B18:E18" si="2">B3-B17</f>
        <v>48750</v>
      </c>
      <c r="C18" s="171">
        <f t="shared" si="2"/>
        <v>55892</v>
      </c>
      <c r="D18" s="171">
        <f t="shared" si="2"/>
        <v>15780</v>
      </c>
      <c r="E18" s="171">
        <f t="shared" si="2"/>
        <v>17244</v>
      </c>
      <c r="F18" s="180"/>
      <c r="G18" s="180"/>
      <c r="H18" s="180">
        <f>H3-H17-G17-F17</f>
        <v>0</v>
      </c>
      <c r="I18" s="180">
        <f t="shared" ref="I18:M18" si="3">I3-I17-H17-G17</f>
        <v>16500</v>
      </c>
      <c r="J18" s="180">
        <f t="shared" si="3"/>
        <v>28500</v>
      </c>
      <c r="K18" s="180">
        <f t="shared" si="3"/>
        <v>-10500</v>
      </c>
      <c r="L18" s="180">
        <f t="shared" si="3"/>
        <v>0</v>
      </c>
      <c r="M18" s="180">
        <f t="shared" si="3"/>
        <v>78400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workbookViewId="0">
      <selection activeCell="J6" sqref="J6"/>
    </sheetView>
  </sheetViews>
  <sheetFormatPr defaultRowHeight="14.25"/>
  <cols>
    <col min="1" max="1" width="10.625" style="87" bestFit="1" customWidth="1"/>
    <col min="2" max="2" width="19.5" style="87" hidden="1" customWidth="1"/>
    <col min="3" max="3" width="23.875" style="87" customWidth="1"/>
    <col min="4" max="4" width="27.25" style="88" customWidth="1"/>
    <col min="5" max="5" width="9.875" style="87" hidden="1" customWidth="1"/>
    <col min="6" max="6" width="10.625" style="87" hidden="1" customWidth="1"/>
    <col min="7" max="7" width="7.25" style="87" bestFit="1" customWidth="1"/>
    <col min="8" max="8" width="13.5" style="87" bestFit="1" customWidth="1"/>
    <col min="9" max="9" width="12" style="87" bestFit="1" customWidth="1"/>
    <col min="10" max="10" width="15.75" style="87" bestFit="1" customWidth="1"/>
    <col min="11" max="11" width="14.75" style="99" bestFit="1" customWidth="1"/>
    <col min="12" max="12" width="14.375" style="87" bestFit="1" customWidth="1"/>
    <col min="13" max="16384" width="9" style="87"/>
  </cols>
  <sheetData>
    <row r="1" spans="1:12" ht="21">
      <c r="A1" s="235" t="s">
        <v>12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</row>
    <row r="2" spans="1:12" ht="21">
      <c r="A2" s="207" t="s">
        <v>176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3" spans="1:12" ht="21.75" thickBot="1">
      <c r="A3" s="236" t="s">
        <v>175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</row>
    <row r="4" spans="1:12" ht="21.75" thickBot="1">
      <c r="A4" s="86" t="s">
        <v>30</v>
      </c>
      <c r="B4" s="86" t="s">
        <v>31</v>
      </c>
      <c r="C4" s="86" t="s">
        <v>1</v>
      </c>
      <c r="D4" s="84" t="s">
        <v>32</v>
      </c>
      <c r="E4" s="86" t="s">
        <v>33</v>
      </c>
      <c r="F4" s="86" t="s">
        <v>34</v>
      </c>
      <c r="G4" s="86" t="s">
        <v>35</v>
      </c>
      <c r="H4" s="86" t="s">
        <v>36</v>
      </c>
      <c r="I4" s="86" t="s">
        <v>37</v>
      </c>
      <c r="J4" s="86" t="s">
        <v>86</v>
      </c>
      <c r="K4" s="96" t="s">
        <v>82</v>
      </c>
      <c r="L4" s="86" t="s">
        <v>38</v>
      </c>
    </row>
    <row r="5" spans="1:12" ht="63.75" thickBot="1">
      <c r="A5" s="89" t="s">
        <v>39</v>
      </c>
      <c r="B5" s="89" t="s">
        <v>40</v>
      </c>
      <c r="C5" s="89" t="s">
        <v>41</v>
      </c>
      <c r="D5" s="85" t="s">
        <v>80</v>
      </c>
      <c r="E5" s="89" t="s">
        <v>42</v>
      </c>
      <c r="F5" s="89" t="s">
        <v>43</v>
      </c>
      <c r="G5" s="89" t="s">
        <v>44</v>
      </c>
      <c r="H5" s="90" t="s">
        <v>45</v>
      </c>
      <c r="I5" s="91">
        <v>1441150</v>
      </c>
      <c r="J5" s="94">
        <v>1441150</v>
      </c>
      <c r="K5" s="97">
        <v>0</v>
      </c>
      <c r="L5" s="95">
        <f>I5-J5-K5</f>
        <v>0</v>
      </c>
    </row>
    <row r="6" spans="1:12" ht="63.75" thickBot="1">
      <c r="A6" s="89" t="s">
        <v>39</v>
      </c>
      <c r="B6" s="89" t="s">
        <v>40</v>
      </c>
      <c r="C6" s="89" t="s">
        <v>46</v>
      </c>
      <c r="D6" s="85" t="s">
        <v>47</v>
      </c>
      <c r="E6" s="89" t="s">
        <v>42</v>
      </c>
      <c r="F6" s="89" t="s">
        <v>43</v>
      </c>
      <c r="G6" s="89" t="s">
        <v>44</v>
      </c>
      <c r="H6" s="90" t="s">
        <v>45</v>
      </c>
      <c r="I6" s="91">
        <v>147600</v>
      </c>
      <c r="J6" s="100">
        <v>0</v>
      </c>
      <c r="K6" s="97">
        <v>147600</v>
      </c>
      <c r="L6" s="95">
        <f t="shared" ref="L6:L20" si="0">I6-J6-K6</f>
        <v>0</v>
      </c>
    </row>
    <row r="7" spans="1:12" ht="63.75" thickBot="1">
      <c r="A7" s="89" t="s">
        <v>39</v>
      </c>
      <c r="B7" s="89" t="s">
        <v>40</v>
      </c>
      <c r="C7" s="89" t="s">
        <v>48</v>
      </c>
      <c r="D7" s="85" t="s">
        <v>49</v>
      </c>
      <c r="E7" s="89" t="s">
        <v>42</v>
      </c>
      <c r="F7" s="89" t="s">
        <v>43</v>
      </c>
      <c r="G7" s="89" t="s">
        <v>44</v>
      </c>
      <c r="H7" s="90" t="s">
        <v>45</v>
      </c>
      <c r="I7" s="91">
        <v>251200</v>
      </c>
      <c r="J7" s="100">
        <v>0</v>
      </c>
      <c r="K7" s="97">
        <v>251200</v>
      </c>
      <c r="L7" s="95">
        <f t="shared" si="0"/>
        <v>0</v>
      </c>
    </row>
    <row r="8" spans="1:12" ht="63.75" thickBot="1">
      <c r="A8" s="89" t="s">
        <v>39</v>
      </c>
      <c r="B8" s="89" t="s">
        <v>40</v>
      </c>
      <c r="C8" s="89" t="s">
        <v>50</v>
      </c>
      <c r="D8" s="85" t="s">
        <v>51</v>
      </c>
      <c r="E8" s="89" t="s">
        <v>42</v>
      </c>
      <c r="F8" s="89" t="s">
        <v>43</v>
      </c>
      <c r="G8" s="89" t="s">
        <v>44</v>
      </c>
      <c r="H8" s="90" t="s">
        <v>45</v>
      </c>
      <c r="I8" s="91">
        <v>212040</v>
      </c>
      <c r="J8" s="100">
        <v>0</v>
      </c>
      <c r="K8" s="97">
        <v>212040</v>
      </c>
      <c r="L8" s="95">
        <f t="shared" si="0"/>
        <v>0</v>
      </c>
    </row>
    <row r="9" spans="1:12" ht="63.75" thickBot="1">
      <c r="A9" s="89" t="s">
        <v>39</v>
      </c>
      <c r="B9" s="89" t="s">
        <v>40</v>
      </c>
      <c r="C9" s="89" t="s">
        <v>52</v>
      </c>
      <c r="D9" s="85" t="s">
        <v>53</v>
      </c>
      <c r="E9" s="89" t="s">
        <v>42</v>
      </c>
      <c r="F9" s="89" t="s">
        <v>43</v>
      </c>
      <c r="G9" s="89" t="s">
        <v>44</v>
      </c>
      <c r="H9" s="90" t="s">
        <v>45</v>
      </c>
      <c r="I9" s="91">
        <v>499400</v>
      </c>
      <c r="J9" s="100">
        <v>0</v>
      </c>
      <c r="K9" s="97">
        <v>499400</v>
      </c>
      <c r="L9" s="95">
        <f t="shared" si="0"/>
        <v>0</v>
      </c>
    </row>
    <row r="10" spans="1:12" ht="84.75" thickBot="1">
      <c r="A10" s="89" t="s">
        <v>39</v>
      </c>
      <c r="B10" s="89" t="s">
        <v>40</v>
      </c>
      <c r="C10" s="89" t="s">
        <v>54</v>
      </c>
      <c r="D10" s="85" t="s">
        <v>55</v>
      </c>
      <c r="E10" s="89" t="s">
        <v>42</v>
      </c>
      <c r="F10" s="89" t="s">
        <v>43</v>
      </c>
      <c r="G10" s="89" t="s">
        <v>44</v>
      </c>
      <c r="H10" s="90" t="s">
        <v>45</v>
      </c>
      <c r="I10" s="91">
        <v>153300</v>
      </c>
      <c r="J10" s="100">
        <v>0</v>
      </c>
      <c r="K10" s="97">
        <v>153300</v>
      </c>
      <c r="L10" s="95">
        <f t="shared" si="0"/>
        <v>0</v>
      </c>
    </row>
    <row r="11" spans="1:12" ht="84.75" thickBot="1">
      <c r="A11" s="89" t="s">
        <v>39</v>
      </c>
      <c r="B11" s="89" t="s">
        <v>40</v>
      </c>
      <c r="C11" s="89" t="s">
        <v>56</v>
      </c>
      <c r="D11" s="85" t="s">
        <v>57</v>
      </c>
      <c r="E11" s="89" t="s">
        <v>42</v>
      </c>
      <c r="F11" s="89" t="s">
        <v>43</v>
      </c>
      <c r="G11" s="89" t="s">
        <v>44</v>
      </c>
      <c r="H11" s="90" t="s">
        <v>45</v>
      </c>
      <c r="I11" s="91">
        <v>247200</v>
      </c>
      <c r="J11" s="100">
        <v>0</v>
      </c>
      <c r="K11" s="97">
        <v>247200</v>
      </c>
      <c r="L11" s="95">
        <f t="shared" si="0"/>
        <v>0</v>
      </c>
    </row>
    <row r="12" spans="1:12" ht="63.75" thickBot="1">
      <c r="A12" s="89" t="s">
        <v>39</v>
      </c>
      <c r="B12" s="89" t="s">
        <v>40</v>
      </c>
      <c r="C12" s="89" t="s">
        <v>58</v>
      </c>
      <c r="D12" s="85" t="s">
        <v>59</v>
      </c>
      <c r="E12" s="89" t="s">
        <v>42</v>
      </c>
      <c r="F12" s="89" t="s">
        <v>43</v>
      </c>
      <c r="G12" s="89" t="s">
        <v>44</v>
      </c>
      <c r="H12" s="90" t="s">
        <v>45</v>
      </c>
      <c r="I12" s="91">
        <v>499772</v>
      </c>
      <c r="J12" s="100">
        <v>0</v>
      </c>
      <c r="K12" s="97">
        <v>499772</v>
      </c>
      <c r="L12" s="95">
        <f t="shared" si="0"/>
        <v>0</v>
      </c>
    </row>
    <row r="13" spans="1:12" ht="84.75" thickBot="1">
      <c r="A13" s="89" t="s">
        <v>39</v>
      </c>
      <c r="B13" s="89" t="s">
        <v>40</v>
      </c>
      <c r="C13" s="89" t="s">
        <v>60</v>
      </c>
      <c r="D13" s="85" t="s">
        <v>61</v>
      </c>
      <c r="E13" s="89" t="s">
        <v>42</v>
      </c>
      <c r="F13" s="89" t="s">
        <v>43</v>
      </c>
      <c r="G13" s="89" t="s">
        <v>44</v>
      </c>
      <c r="H13" s="90" t="s">
        <v>45</v>
      </c>
      <c r="I13" s="91">
        <v>487500</v>
      </c>
      <c r="J13" s="100">
        <v>0</v>
      </c>
      <c r="K13" s="97">
        <v>487500</v>
      </c>
      <c r="L13" s="95">
        <f t="shared" si="0"/>
        <v>0</v>
      </c>
    </row>
    <row r="14" spans="1:12" ht="84.75" thickBot="1">
      <c r="A14" s="89" t="s">
        <v>39</v>
      </c>
      <c r="B14" s="89" t="s">
        <v>40</v>
      </c>
      <c r="C14" s="89" t="s">
        <v>62</v>
      </c>
      <c r="D14" s="85" t="s">
        <v>63</v>
      </c>
      <c r="E14" s="89" t="s">
        <v>42</v>
      </c>
      <c r="F14" s="89" t="s">
        <v>43</v>
      </c>
      <c r="G14" s="89" t="s">
        <v>44</v>
      </c>
      <c r="H14" s="90" t="s">
        <v>45</v>
      </c>
      <c r="I14" s="91">
        <v>455400</v>
      </c>
      <c r="J14" s="100">
        <v>0</v>
      </c>
      <c r="K14" s="97">
        <v>455400</v>
      </c>
      <c r="L14" s="95">
        <f t="shared" si="0"/>
        <v>0</v>
      </c>
    </row>
    <row r="15" spans="1:12" ht="84.75" thickBot="1">
      <c r="A15" s="89" t="s">
        <v>39</v>
      </c>
      <c r="B15" s="89" t="s">
        <v>40</v>
      </c>
      <c r="C15" s="89" t="s">
        <v>64</v>
      </c>
      <c r="D15" s="85" t="s">
        <v>65</v>
      </c>
      <c r="E15" s="89" t="s">
        <v>42</v>
      </c>
      <c r="F15" s="89" t="s">
        <v>43</v>
      </c>
      <c r="G15" s="89" t="s">
        <v>44</v>
      </c>
      <c r="H15" s="90" t="s">
        <v>45</v>
      </c>
      <c r="I15" s="91">
        <v>336500</v>
      </c>
      <c r="J15" s="100">
        <v>0</v>
      </c>
      <c r="K15" s="190">
        <v>336500</v>
      </c>
      <c r="L15" s="95">
        <f t="shared" si="0"/>
        <v>0</v>
      </c>
    </row>
    <row r="16" spans="1:12" ht="63.75" thickBot="1">
      <c r="A16" s="89" t="s">
        <v>39</v>
      </c>
      <c r="B16" s="89" t="s">
        <v>40</v>
      </c>
      <c r="C16" s="89" t="s">
        <v>66</v>
      </c>
      <c r="D16" s="85" t="s">
        <v>67</v>
      </c>
      <c r="E16" s="89" t="s">
        <v>68</v>
      </c>
      <c r="F16" s="89" t="s">
        <v>69</v>
      </c>
      <c r="G16" s="89" t="s">
        <v>44</v>
      </c>
      <c r="H16" s="90" t="s">
        <v>45</v>
      </c>
      <c r="I16" s="91">
        <v>10799500</v>
      </c>
      <c r="J16" s="100">
        <v>0</v>
      </c>
      <c r="K16" s="97">
        <v>10799500</v>
      </c>
      <c r="L16" s="95">
        <f t="shared" si="0"/>
        <v>0</v>
      </c>
    </row>
    <row r="17" spans="1:12" ht="63.75" thickBot="1">
      <c r="A17" s="89" t="s">
        <v>39</v>
      </c>
      <c r="B17" s="89" t="s">
        <v>40</v>
      </c>
      <c r="C17" s="89" t="s">
        <v>70</v>
      </c>
      <c r="D17" s="85" t="s">
        <v>71</v>
      </c>
      <c r="E17" s="89" t="s">
        <v>42</v>
      </c>
      <c r="F17" s="89" t="s">
        <v>43</v>
      </c>
      <c r="G17" s="89" t="s">
        <v>44</v>
      </c>
      <c r="H17" s="90" t="s">
        <v>45</v>
      </c>
      <c r="I17" s="91">
        <v>4321800</v>
      </c>
      <c r="J17" s="100">
        <v>0</v>
      </c>
      <c r="K17" s="97">
        <v>4321800</v>
      </c>
      <c r="L17" s="95">
        <f t="shared" si="0"/>
        <v>0</v>
      </c>
    </row>
    <row r="18" spans="1:12" ht="84.75" thickBot="1">
      <c r="A18" s="89" t="s">
        <v>39</v>
      </c>
      <c r="B18" s="89" t="s">
        <v>40</v>
      </c>
      <c r="C18" s="89" t="s">
        <v>72</v>
      </c>
      <c r="D18" s="85" t="s">
        <v>73</v>
      </c>
      <c r="E18" s="89" t="s">
        <v>42</v>
      </c>
      <c r="F18" s="89" t="s">
        <v>43</v>
      </c>
      <c r="G18" s="89" t="s">
        <v>44</v>
      </c>
      <c r="H18" s="90" t="s">
        <v>45</v>
      </c>
      <c r="I18" s="91">
        <v>240539.88</v>
      </c>
      <c r="J18" s="94"/>
      <c r="K18" s="97">
        <v>240539.88</v>
      </c>
      <c r="L18" s="95">
        <f t="shared" si="0"/>
        <v>0</v>
      </c>
    </row>
    <row r="19" spans="1:12" ht="63.75" thickBot="1">
      <c r="A19" s="89" t="s">
        <v>39</v>
      </c>
      <c r="B19" s="89" t="s">
        <v>40</v>
      </c>
      <c r="C19" s="89" t="s">
        <v>74</v>
      </c>
      <c r="D19" s="85" t="s">
        <v>75</v>
      </c>
      <c r="E19" s="89" t="s">
        <v>42</v>
      </c>
      <c r="F19" s="89" t="s">
        <v>43</v>
      </c>
      <c r="G19" s="89" t="s">
        <v>44</v>
      </c>
      <c r="H19" s="90" t="s">
        <v>45</v>
      </c>
      <c r="I19" s="91">
        <v>234600</v>
      </c>
      <c r="J19" s="94"/>
      <c r="K19" s="97">
        <v>234600</v>
      </c>
      <c r="L19" s="95">
        <f t="shared" si="0"/>
        <v>0</v>
      </c>
    </row>
    <row r="20" spans="1:12" ht="63.75" thickBot="1">
      <c r="A20" s="89" t="s">
        <v>39</v>
      </c>
      <c r="B20" s="89" t="s">
        <v>40</v>
      </c>
      <c r="C20" s="89" t="s">
        <v>76</v>
      </c>
      <c r="D20" s="85" t="s">
        <v>81</v>
      </c>
      <c r="E20" s="89" t="s">
        <v>42</v>
      </c>
      <c r="F20" s="89" t="s">
        <v>43</v>
      </c>
      <c r="G20" s="89" t="s">
        <v>44</v>
      </c>
      <c r="H20" s="90" t="s">
        <v>45</v>
      </c>
      <c r="I20" s="91">
        <v>7071743.4100000001</v>
      </c>
      <c r="J20" s="94">
        <v>7071743.4100000001</v>
      </c>
      <c r="K20" s="97">
        <v>0</v>
      </c>
      <c r="L20" s="95">
        <f t="shared" si="0"/>
        <v>0</v>
      </c>
    </row>
    <row r="21" spans="1:12" ht="21.75" thickBot="1">
      <c r="A21" s="233" t="s">
        <v>77</v>
      </c>
      <c r="B21" s="233"/>
      <c r="C21" s="233"/>
      <c r="D21" s="233"/>
      <c r="E21" s="233"/>
      <c r="F21" s="233"/>
      <c r="G21" s="233"/>
      <c r="H21" s="233"/>
      <c r="I21" s="92">
        <f>SUM(I5:I20)</f>
        <v>27399245.289999999</v>
      </c>
      <c r="J21" s="92">
        <f>SUM(J5:J20)</f>
        <v>8512893.4100000001</v>
      </c>
      <c r="K21" s="98">
        <f>SUM(K5:K20)</f>
        <v>18886351.879999999</v>
      </c>
      <c r="L21" s="92">
        <f t="shared" ref="L21" si="1">SUM(L5:L20)</f>
        <v>0</v>
      </c>
    </row>
    <row r="22" spans="1:12" ht="21.75" thickBot="1">
      <c r="A22" s="233" t="s">
        <v>78</v>
      </c>
      <c r="B22" s="233"/>
      <c r="C22" s="233"/>
      <c r="D22" s="233"/>
      <c r="E22" s="233"/>
      <c r="F22" s="233"/>
      <c r="G22" s="233"/>
      <c r="H22" s="233"/>
      <c r="I22" s="92">
        <f>I21</f>
        <v>27399245.289999999</v>
      </c>
      <c r="J22" s="92">
        <f t="shared" ref="J22:L22" si="2">J21</f>
        <v>8512893.4100000001</v>
      </c>
      <c r="K22" s="98">
        <f t="shared" si="2"/>
        <v>18886351.879999999</v>
      </c>
      <c r="L22" s="92">
        <f t="shared" si="2"/>
        <v>0</v>
      </c>
    </row>
    <row r="23" spans="1:12" ht="21.75" thickBot="1">
      <c r="A23" s="234" t="s">
        <v>79</v>
      </c>
      <c r="B23" s="234"/>
      <c r="C23" s="234"/>
      <c r="D23" s="234"/>
      <c r="E23" s="234"/>
      <c r="F23" s="234"/>
      <c r="G23" s="234"/>
      <c r="H23" s="234"/>
      <c r="I23" s="93">
        <v>27399245.289999999</v>
      </c>
      <c r="J23" s="237">
        <f>J22+K22</f>
        <v>27399245.289999999</v>
      </c>
      <c r="K23" s="238"/>
      <c r="L23" s="93">
        <f>I23-J23</f>
        <v>0</v>
      </c>
    </row>
  </sheetData>
  <mergeCells count="7">
    <mergeCell ref="A21:H21"/>
    <mergeCell ref="A22:H22"/>
    <mergeCell ref="A23:H23"/>
    <mergeCell ref="A1:L1"/>
    <mergeCell ref="A2:L2"/>
    <mergeCell ref="A3:L3"/>
    <mergeCell ref="J23:K23"/>
  </mergeCells>
  <pageMargins left="0.70866141732283472" right="0.70866141732283472" top="0.74803149606299213" bottom="0.74803149606299213" header="0.31496062992125984" footer="0.31496062992125984"/>
  <pageSetup scale="82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รายงานงบประมาณ 67</vt:lpstr>
      <vt:lpstr>รายละเอียดจัดสรร</vt:lpstr>
      <vt:lpstr>เบิกจ่ายงบบุคลากร</vt:lpstr>
      <vt:lpstr>เบิกจ่ายรวม</vt:lpstr>
      <vt:lpstr>งบลงทุน กันปี 66</vt:lpstr>
      <vt:lpstr>'งบลงทุน กันปี 66'!Print_Area</vt:lpstr>
      <vt:lpstr>'รายงานงบประมาณ 67'!Print_Area</vt:lpstr>
      <vt:lpstr>รายละเอียดจัดสรร!Print_Area</vt:lpstr>
      <vt:lpstr>'งบลงทุน กันปี 66'!Print_Titles</vt:lpstr>
      <vt:lpstr>รายละเอียดจัดสรร!Print_Titles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2023-11-02T08:34:49Z</cp:lastPrinted>
  <dcterms:created xsi:type="dcterms:W3CDTF">2023-10-17T01:45:14Z</dcterms:created>
  <dcterms:modified xsi:type="dcterms:W3CDTF">2023-11-02T08:49:39Z</dcterms:modified>
</cp:coreProperties>
</file>